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1-Basics\"/>
    </mc:Choice>
  </mc:AlternateContent>
  <xr:revisionPtr revIDLastSave="0" documentId="13_ncr:1_{08A6C65C-CDF1-4976-A40F-91439A57DC12}" xr6:coauthVersionLast="44" xr6:coauthVersionMax="44" xr10:uidLastSave="{00000000-0000-0000-0000-000000000000}"/>
  <bookViews>
    <workbookView xWindow="-120" yWindow="-120" windowWidth="29040" windowHeight="15840" xr2:uid="{97E8CB40-FD76-4D69-A70D-F3FE5FC48941}"/>
  </bookViews>
  <sheets>
    <sheet name="Exercic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20" i="1" l="1"/>
  <c r="AI21" i="1"/>
  <c r="AH20" i="1"/>
  <c r="AH21" i="1"/>
  <c r="AI10" i="1" l="1"/>
  <c r="AH10" i="1"/>
  <c r="AM9" i="1"/>
  <c r="AL9" i="1"/>
  <c r="AK9" i="1"/>
  <c r="AM3" i="1"/>
  <c r="AL3" i="1"/>
  <c r="AK3" i="1"/>
  <c r="AH15" i="1"/>
  <c r="AH9" i="1"/>
  <c r="AH11" i="1"/>
  <c r="AH12" i="1"/>
  <c r="AH13" i="1"/>
  <c r="AH14" i="1"/>
  <c r="AH16" i="1"/>
  <c r="AH17" i="1"/>
  <c r="AH18" i="1"/>
  <c r="AH19" i="1"/>
  <c r="AH8" i="1"/>
  <c r="AH7" i="1" s="1"/>
  <c r="AI4" i="1"/>
  <c r="AH4" i="1"/>
  <c r="AI3" i="1"/>
  <c r="AH3" i="1"/>
  <c r="C23" i="1" l="1"/>
  <c r="D23" i="1"/>
  <c r="E23" i="1"/>
  <c r="F23" i="1"/>
  <c r="G23" i="1"/>
  <c r="H23" i="1"/>
  <c r="I23" i="1"/>
  <c r="J23" i="1"/>
  <c r="K23" i="1"/>
  <c r="L23" i="1"/>
  <c r="M23" i="1"/>
  <c r="N23" i="1"/>
  <c r="AK7" i="1" s="1"/>
  <c r="O23" i="1"/>
  <c r="P23" i="1"/>
  <c r="Q23" i="1"/>
  <c r="R23" i="1"/>
  <c r="S23" i="1"/>
  <c r="T23" i="1"/>
  <c r="U23" i="1"/>
  <c r="V23" i="1"/>
  <c r="W23" i="1"/>
  <c r="X23" i="1"/>
  <c r="Y23" i="1"/>
  <c r="C24" i="1"/>
  <c r="D24" i="1"/>
  <c r="E24" i="1"/>
  <c r="F24" i="1"/>
  <c r="F26" i="1" s="1"/>
  <c r="F27" i="1" s="1"/>
  <c r="G24" i="1"/>
  <c r="H24" i="1"/>
  <c r="I24" i="1"/>
  <c r="J24" i="1"/>
  <c r="J26" i="1" s="1"/>
  <c r="J27" i="1" s="1"/>
  <c r="K24" i="1"/>
  <c r="L24" i="1"/>
  <c r="M24" i="1"/>
  <c r="M26" i="1" s="1"/>
  <c r="M27" i="1" s="1"/>
  <c r="N24" i="1"/>
  <c r="N26" i="1" s="1"/>
  <c r="N27" i="1" s="1"/>
  <c r="O24" i="1"/>
  <c r="P24" i="1"/>
  <c r="Q24" i="1"/>
  <c r="Q26" i="1" s="1"/>
  <c r="Q27" i="1" s="1"/>
  <c r="R24" i="1"/>
  <c r="R26" i="1" s="1"/>
  <c r="R27" i="1" s="1"/>
  <c r="S24" i="1"/>
  <c r="T24" i="1"/>
  <c r="U24" i="1"/>
  <c r="V24" i="1"/>
  <c r="V26" i="1" s="1"/>
  <c r="V27" i="1" s="1"/>
  <c r="W24" i="1"/>
  <c r="X24" i="1"/>
  <c r="Y24" i="1"/>
  <c r="C25" i="1"/>
  <c r="D25" i="1"/>
  <c r="D26" i="1" s="1"/>
  <c r="D27" i="1" s="1"/>
  <c r="E25" i="1"/>
  <c r="F25" i="1"/>
  <c r="G25" i="1"/>
  <c r="H25" i="1"/>
  <c r="H26" i="1" s="1"/>
  <c r="H27" i="1" s="1"/>
  <c r="I25" i="1"/>
  <c r="J25" i="1"/>
  <c r="K25" i="1"/>
  <c r="L25" i="1"/>
  <c r="L26" i="1" s="1"/>
  <c r="L27" i="1" s="1"/>
  <c r="M25" i="1"/>
  <c r="N25" i="1"/>
  <c r="AM15" i="1" s="1"/>
  <c r="O25" i="1"/>
  <c r="P25" i="1"/>
  <c r="P26" i="1" s="1"/>
  <c r="P27" i="1" s="1"/>
  <c r="Q25" i="1"/>
  <c r="R25" i="1"/>
  <c r="S25" i="1"/>
  <c r="T25" i="1"/>
  <c r="T26" i="1" s="1"/>
  <c r="T27" i="1" s="1"/>
  <c r="U25" i="1"/>
  <c r="V25" i="1"/>
  <c r="W25" i="1"/>
  <c r="X25" i="1"/>
  <c r="X26" i="1" s="1"/>
  <c r="X27" i="1" s="1"/>
  <c r="Y25" i="1"/>
  <c r="E26" i="1"/>
  <c r="E27" i="1" s="1"/>
  <c r="I26" i="1"/>
  <c r="I27" i="1" s="1"/>
  <c r="U26" i="1"/>
  <c r="U27" i="1" s="1"/>
  <c r="Y26" i="1"/>
  <c r="Y27" i="1" s="1"/>
  <c r="B25" i="1"/>
  <c r="B26" i="1" s="1"/>
  <c r="B27" i="1" s="1"/>
  <c r="B24" i="1"/>
  <c r="B23" i="1"/>
  <c r="AK4" i="1"/>
  <c r="AL4" i="1"/>
  <c r="AM4" i="1"/>
  <c r="AK8" i="1"/>
  <c r="AL8" i="1"/>
  <c r="AM8" i="1"/>
  <c r="AK11" i="1"/>
  <c r="AL11" i="1"/>
  <c r="AM11" i="1"/>
  <c r="AK12" i="1"/>
  <c r="AL12" i="1"/>
  <c r="AM12" i="1"/>
  <c r="AK13" i="1"/>
  <c r="AL13" i="1"/>
  <c r="AM13" i="1"/>
  <c r="AK14" i="1"/>
  <c r="AL14" i="1"/>
  <c r="AM14" i="1"/>
  <c r="AK16" i="1"/>
  <c r="AL16" i="1"/>
  <c r="AM16" i="1"/>
  <c r="AK17" i="1"/>
  <c r="AL17" i="1"/>
  <c r="AM17" i="1"/>
  <c r="AK18" i="1"/>
  <c r="AL18" i="1"/>
  <c r="AM18" i="1"/>
  <c r="AI8" i="1"/>
  <c r="AI9" i="1"/>
  <c r="AI7" i="1" s="1"/>
  <c r="AI11" i="1"/>
  <c r="AI12" i="1"/>
  <c r="AI13" i="1"/>
  <c r="AI14" i="1"/>
  <c r="AI16" i="1"/>
  <c r="AI17" i="1"/>
  <c r="AI15" i="1" s="1"/>
  <c r="AI18" i="1"/>
  <c r="AM7" i="1" l="1"/>
  <c r="AK15" i="1"/>
  <c r="AK10" i="1"/>
  <c r="AL15" i="1"/>
  <c r="AL7" i="1"/>
  <c r="AM10" i="1"/>
  <c r="AL10" i="1"/>
  <c r="W26" i="1"/>
  <c r="W27" i="1" s="1"/>
  <c r="S26" i="1"/>
  <c r="S27" i="1" s="1"/>
  <c r="O26" i="1"/>
  <c r="O27" i="1" s="1"/>
  <c r="K26" i="1"/>
  <c r="K27" i="1" s="1"/>
  <c r="G26" i="1"/>
  <c r="G27" i="1" s="1"/>
  <c r="C26" i="1"/>
  <c r="C27" i="1" s="1"/>
  <c r="AL21" i="1" l="1"/>
  <c r="AK21" i="1"/>
  <c r="AL20" i="1"/>
  <c r="AM21" i="1"/>
  <c r="AM20" i="1"/>
  <c r="AK20" i="1"/>
</calcChain>
</file>

<file path=xl/sharedStrings.xml><?xml version="1.0" encoding="utf-8"?>
<sst xmlns="http://schemas.openxmlformats.org/spreadsheetml/2006/main" count="91" uniqueCount="47">
  <si>
    <t>Heures travaillées opérationelles</t>
  </si>
  <si>
    <t>Résultat brut</t>
  </si>
  <si>
    <t>Coût totaux</t>
  </si>
  <si>
    <t>Ventes totales (Chiffre d'affaire)</t>
  </si>
  <si>
    <t>Coûts consommables</t>
  </si>
  <si>
    <t>Frais généraux - personnel (Direction, qualité, achats, R&amp;D...)</t>
  </si>
  <si>
    <t>Autres coûts (exceptionnels, petit matériel…)</t>
  </si>
  <si>
    <t>Nombre de pièces produites</t>
  </si>
  <si>
    <t>Données compte de résultat</t>
  </si>
  <si>
    <t>Données activité</t>
  </si>
  <si>
    <t>Total directs</t>
  </si>
  <si>
    <t>Total indirects</t>
  </si>
  <si>
    <t>Coût personnel prod</t>
  </si>
  <si>
    <t>Coût matière</t>
  </si>
  <si>
    <t>Coût équipement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</si>
  <si>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</si>
  <si>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</si>
  <si>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</si>
  <si>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</si>
  <si>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</si>
  <si>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</si>
  <si>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</si>
  <si>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</si>
  <si>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</si>
  <si>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</si>
  <si>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</si>
  <si>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</si>
  <si>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</si>
  <si>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</si>
  <si>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</si>
  <si>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</si>
  <si>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</si>
  <si>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</si>
  <si>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</si>
  <si>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</si>
  <si>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</si>
  <si>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</si>
  <si>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</si>
  <si>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</si>
  <si>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Ventes France</t>
  </si>
  <si>
    <t>Ventes International</t>
  </si>
  <si>
    <t>Somme 2017</t>
  </si>
  <si>
    <t>Somme 2018</t>
  </si>
  <si>
    <t>Moyenne mensuelle 2018</t>
  </si>
  <si>
    <t>Max mensuel 2018</t>
  </si>
  <si>
    <t>Min mensuel 2018</t>
  </si>
  <si>
    <t>Frais généraux - divers (Bâtiment, assurances, télécoms..)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</si>
</sst>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0070C0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40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1" applyNumberFormat="1" applyFont="1" applyBorder="1" applyAlignment="1">
      <alignment horizontal="center"/>
    </xf>
    <xf numFmtId="0" fontId="0" fillId="0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164" fontId="2" fillId="0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" fillId="4" borderId="2" xfId="2" applyFill="1" applyBorder="1" applyAlignment="1">
      <alignment wrapText="1"/>
    </xf>
    <xf numFmtId="0" fontId="3" fillId="4" borderId="1" xfId="3" applyFill="1" applyBorder="1" applyAlignment="1">
      <alignment wrapText="1"/>
    </xf>
    <xf numFmtId="0" fontId="3" fillId="4" borderId="1" xfId="3" applyNumberFormat="1" applyFill="1" applyBorder="1" applyAlignment="1">
      <alignment horizontal="center"/>
    </xf>
    <xf numFmtId="164" fontId="2" fillId="5" borderId="1" xfId="1" applyNumberFormat="1" applyFont="1" applyFill="1" applyBorder="1" applyAlignment="1">
      <alignment vertical="center"/>
    </xf>
    <xf numFmtId="164" fontId="0" fillId="0" borderId="0" xfId="0" applyNumberFormat="1"/>
    <xf numFmtId="164" fontId="5" fillId="0" borderId="1" xfId="0" applyNumberFormat="1" applyFont="1" applyFill="1" applyBorder="1"/>
    <xf numFmtId="0" fontId="0" fillId="0" borderId="0" xfId="0" applyFont="1" applyFill="1"/>
    <xf numFmtId="0" fontId="0" fillId="0" borderId="0" xfId="1" applyNumberFormat="1" applyFont="1" applyFill="1" applyBorder="1" applyAlignment="1">
      <alignment horizontal="center" vertical="center"/>
    </xf>
    <xf numFmtId="0" fontId="3" fillId="6" borderId="1" xfId="3" applyNumberFormat="1" applyFill="1" applyBorder="1" applyAlignment="1">
      <alignment horizontal="center"/>
    </xf>
    <xf numFmtId="0" fontId="3" fillId="6" borderId="1" xfId="3" applyNumberFormat="1" applyFill="1" applyBorder="1" applyAlignment="1">
      <alignment horizontal="center" wrapText="1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0" xfId="3" applyNumberForma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5" fillId="0" borderId="0" xfId="0" applyNumberFormat="1" applyFont="1" applyFill="1" applyBorder="1"/>
    <xf numFmtId="164" fontId="0" fillId="0" borderId="0" xfId="0" applyNumberFormat="1" applyFill="1"/>
    <xf numFmtId="0" fontId="0" fillId="7" borderId="1" xfId="1" applyNumberFormat="1" applyFont="1" applyFill="1" applyBorder="1" applyAlignment="1">
      <alignment horizontal="center"/>
    </xf>
    <xf numFmtId="0" fontId="0" fillId="7" borderId="1" xfId="1" applyNumberFormat="1" applyFont="1" applyFill="1" applyBorder="1" applyAlignment="1">
      <alignment horizontal="center" vertical="center"/>
    </xf>
    <xf numFmtId="164" fontId="2" fillId="7" borderId="1" xfId="1" applyNumberFormat="1" applyFont="1" applyFill="1" applyBorder="1" applyAlignment="1">
      <alignment vertical="center"/>
    </xf>
    <xf numFmtId="164" fontId="5" fillId="7" borderId="1" xfId="0" applyNumberFormat="1" applyFont="1" applyFill="1" applyBorder="1"/>
    <xf numFmtId="1" fontId="0" fillId="7" borderId="1" xfId="1" applyNumberFormat="1" applyFont="1" applyFill="1" applyBorder="1" applyAlignment="1">
      <alignment horizontal="center"/>
    </xf>
    <xf numFmtId="1" fontId="0" fillId="7" borderId="1" xfId="1" applyNumberFormat="1" applyFont="1" applyFill="1" applyBorder="1" applyAlignment="1">
      <alignment horizontal="center" vertical="center"/>
    </xf>
    <xf numFmtId="0" fontId="3" fillId="8" borderId="1" xfId="3" applyNumberFormat="1" applyFill="1" applyBorder="1" applyAlignment="1">
      <alignment horizontal="center"/>
    </xf>
    <xf numFmtId="0" fontId="3" fillId="8" borderId="1" xfId="3" applyNumberFormat="1" applyFill="1" applyBorder="1" applyAlignment="1">
      <alignment horizontal="center" wrapText="1"/>
    </xf>
  </cellXfs>
  <cellStyles count="4">
    <cellStyle name="Accent1" xfId="2" builtinId="29"/>
    <cellStyle name="Accent6" xfId="3" builtinId="49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95249</xdr:rowOff>
    </xdr:from>
    <xdr:to>
      <xdr:col>0</xdr:col>
      <xdr:colOff>3695700</xdr:colOff>
      <xdr:row>0</xdr:row>
      <xdr:rowOff>1000124</xdr:rowOff>
    </xdr:to>
    <xdr:sp macro="" textlink="">
      <xdr:nvSpPr>
        <xdr:cNvPr id="3" name="Bulle narrative : rectangle à coins arrondis 2">
          <a:extLst>
            <a:ext uri="{FF2B5EF4-FFF2-40B4-BE49-F238E27FC236}">
              <a16:creationId xmlns:a16="http://schemas.microsoft.com/office/drawing/2014/main" id="{4DDCD6EA-E09E-4E96-8B5B-4D2E8A1BA03D}"/>
            </a:ext>
          </a:extLst>
        </xdr:cNvPr>
        <xdr:cNvSpPr/>
      </xdr:nvSpPr>
      <xdr:spPr>
        <a:xfrm>
          <a:off x="152400" y="95249"/>
          <a:ext cx="3543300" cy="904875"/>
        </a:xfrm>
        <a:prstGeom prst="wedgeRoundRectCallout">
          <a:avLst>
            <a:gd name="adj1" fmla="val 34008"/>
            <a:gd name="adj2" fmla="val 102531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Exercice</a:t>
          </a:r>
          <a:r>
            <a:rPr lang="fr-FR" sz="1100" baseline="0"/>
            <a:t> : Recalculez les totaux dans les cases vert clair, ainsi que les moyennes, mini et maxi mensuels à droite du tableau en vous servant des formules SOMME, MOYENNE, MIN et MAX</a:t>
          </a:r>
        </a:p>
        <a:p>
          <a:pPr algn="l"/>
          <a:endParaRPr lang="fr-FR" sz="1100" baseline="0"/>
        </a:p>
      </xdr:txBody>
    </xdr:sp>
    <xdr:clientData/>
  </xdr:twoCellAnchor>
  <xdr:twoCellAnchor>
    <xdr:from>
      <xdr:col>30</xdr:col>
      <xdr:colOff>231134</xdr:colOff>
      <xdr:row>0</xdr:row>
      <xdr:rowOff>208136</xdr:rowOff>
    </xdr:from>
    <xdr:to>
      <xdr:col>31</xdr:col>
      <xdr:colOff>744072</xdr:colOff>
      <xdr:row>0</xdr:row>
      <xdr:rowOff>806823</xdr:rowOff>
    </xdr:to>
    <xdr:sp macro="" textlink="">
      <xdr:nvSpPr>
        <xdr:cNvPr id="4" name="Bulle narrative : rectangle à coins arrondis 3">
          <a:extLst>
            <a:ext uri="{FF2B5EF4-FFF2-40B4-BE49-F238E27FC236}">
              <a16:creationId xmlns:a16="http://schemas.microsoft.com/office/drawing/2014/main" id="{7BFD74C6-76EC-4B4D-AABC-F8BEE1B257D5}"/>
            </a:ext>
          </a:extLst>
        </xdr:cNvPr>
        <xdr:cNvSpPr/>
      </xdr:nvSpPr>
      <xdr:spPr>
        <a:xfrm>
          <a:off x="26981816" y="208136"/>
          <a:ext cx="1597668" cy="598687"/>
        </a:xfrm>
        <a:prstGeom prst="wedgeRoundRectCallout">
          <a:avLst>
            <a:gd name="adj1" fmla="val 85646"/>
            <a:gd name="adj2" fmla="val -6503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Solution totaux colonnes</a:t>
          </a:r>
        </a:p>
      </xdr:txBody>
    </xdr:sp>
    <xdr:clientData/>
  </xdr:twoCellAnchor>
  <xdr:twoCellAnchor>
    <xdr:from>
      <xdr:col>0</xdr:col>
      <xdr:colOff>303242</xdr:colOff>
      <xdr:row>21</xdr:row>
      <xdr:rowOff>135249</xdr:rowOff>
    </xdr:from>
    <xdr:to>
      <xdr:col>0</xdr:col>
      <xdr:colOff>2774772</xdr:colOff>
      <xdr:row>21</xdr:row>
      <xdr:rowOff>520343</xdr:rowOff>
    </xdr:to>
    <xdr:sp macro="" textlink="">
      <xdr:nvSpPr>
        <xdr:cNvPr id="5" name="Bulle narrative : rectangle à coins arrondis 4">
          <a:extLst>
            <a:ext uri="{FF2B5EF4-FFF2-40B4-BE49-F238E27FC236}">
              <a16:creationId xmlns:a16="http://schemas.microsoft.com/office/drawing/2014/main" id="{9FEC7522-E846-4382-843C-ABBCEB0C5EE1}"/>
            </a:ext>
          </a:extLst>
        </xdr:cNvPr>
        <xdr:cNvSpPr/>
      </xdr:nvSpPr>
      <xdr:spPr>
        <a:xfrm>
          <a:off x="303242" y="5200308"/>
          <a:ext cx="2471530" cy="385094"/>
        </a:xfrm>
        <a:prstGeom prst="wedgeRoundRectCallout">
          <a:avLst>
            <a:gd name="adj1" fmla="val -60243"/>
            <a:gd name="adj2" fmla="val 104167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Solution totaux lignes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92F9-DE92-46F4-8972-908DA832850C}">
  <dimension ref="A1:AN28"/>
  <sheetViews>
    <sheetView tabSelected="1" zoomScaleNormal="100" workbookViewId="0">
      <pane xSplit="1" topLeftCell="X1" activePane="topRight" state="frozen"/>
      <selection pane="topRight" activeCell="AB22" sqref="AB22"/>
    </sheetView>
  </sheetViews>
  <sheetFormatPr baseColWidth="10" defaultRowHeight="15" outlineLevelRow="1" outlineLevelCol="1" x14ac:dyDescent="0.25"/>
  <cols>
    <col min="1" max="1" width="56.42578125" style="12" customWidth="1"/>
    <col min="26" max="26" width="5.28515625" style="25" customWidth="1"/>
    <col min="27" max="28" width="15.7109375" style="25" customWidth="1"/>
    <col min="29" max="29" width="4.85546875" style="25" customWidth="1"/>
    <col min="30" max="32" width="15.7109375" style="25" customWidth="1"/>
    <col min="33" max="33" width="4.85546875" customWidth="1"/>
    <col min="34" max="35" width="15.7109375" hidden="1" customWidth="1" outlineLevel="1"/>
    <col min="36" max="36" width="4.5703125" hidden="1" customWidth="1" outlineLevel="1"/>
    <col min="37" max="39" width="15.7109375" hidden="1" customWidth="1" outlineLevel="1"/>
    <col min="40" max="40" width="11.28515625" customWidth="1" collapsed="1"/>
  </cols>
  <sheetData>
    <row r="1" spans="1:39" ht="87" customHeight="1" x14ac:dyDescent="0.25"/>
    <row r="2" spans="1:39" ht="30" x14ac:dyDescent="0.25">
      <c r="A2" s="14" t="s">
        <v>9</v>
      </c>
      <c r="B2" s="15" t="s">
        <v>15</v>
      </c>
      <c r="C2" s="15" t="s">
        <v>16</v>
      </c>
      <c r="D2" s="15" t="s">
        <v>17</v>
      </c>
      <c r="E2" s="15" t="s">
        <v>18</v>
      </c>
      <c r="F2" s="15" t="s">
        <v>19</v>
      </c>
      <c r="G2" s="15" t="s">
        <v>20</v>
      </c>
      <c r="H2" s="15" t="s">
        <v>21</v>
      </c>
      <c r="I2" s="15" t="s">
        <v>22</v>
      </c>
      <c r="J2" s="15" t="s">
        <v>23</v>
      </c>
      <c r="K2" s="15" t="s">
        <v>24</v>
      </c>
      <c r="L2" s="15" t="s">
        <v>25</v>
      </c>
      <c r="M2" s="15" t="s">
        <v>26</v>
      </c>
      <c r="N2" s="15" t="s">
        <v>27</v>
      </c>
      <c r="O2" s="15" t="s">
        <v>28</v>
      </c>
      <c r="P2" s="15" t="s">
        <v>29</v>
      </c>
      <c r="Q2" s="15" t="s">
        <v>30</v>
      </c>
      <c r="R2" s="15" t="s">
        <v>31</v>
      </c>
      <c r="S2" s="15" t="s">
        <v>32</v>
      </c>
      <c r="T2" s="15" t="s">
        <v>33</v>
      </c>
      <c r="U2" s="15" t="s">
        <v>34</v>
      </c>
      <c r="V2" s="15" t="s">
        <v>35</v>
      </c>
      <c r="W2" s="15" t="s">
        <v>36</v>
      </c>
      <c r="X2" s="15" t="s">
        <v>37</v>
      </c>
      <c r="Y2" s="15" t="s">
        <v>38</v>
      </c>
      <c r="Z2" s="26"/>
      <c r="AA2" s="38" t="s">
        <v>41</v>
      </c>
      <c r="AB2" s="38" t="s">
        <v>42</v>
      </c>
      <c r="AC2"/>
      <c r="AD2" s="39" t="s">
        <v>43</v>
      </c>
      <c r="AE2" s="39" t="s">
        <v>45</v>
      </c>
      <c r="AF2" s="39" t="s">
        <v>44</v>
      </c>
      <c r="AH2" s="21" t="s">
        <v>41</v>
      </c>
      <c r="AI2" s="21" t="s">
        <v>42</v>
      </c>
      <c r="AK2" s="22" t="s">
        <v>43</v>
      </c>
      <c r="AL2" s="22" t="s">
        <v>45</v>
      </c>
      <c r="AM2" s="22" t="s">
        <v>44</v>
      </c>
    </row>
    <row r="3" spans="1:39" x14ac:dyDescent="0.25">
      <c r="A3" s="1" t="s">
        <v>7</v>
      </c>
      <c r="B3" s="2">
        <v>7809</v>
      </c>
      <c r="C3" s="2">
        <v>9437</v>
      </c>
      <c r="D3" s="2">
        <v>10441</v>
      </c>
      <c r="E3" s="2">
        <v>10742</v>
      </c>
      <c r="F3" s="2">
        <v>6676</v>
      </c>
      <c r="G3" s="2">
        <v>9838</v>
      </c>
      <c r="H3" s="2">
        <v>10039</v>
      </c>
      <c r="I3" s="2">
        <v>6081</v>
      </c>
      <c r="J3" s="2">
        <v>9838</v>
      </c>
      <c r="K3" s="2">
        <v>10742</v>
      </c>
      <c r="L3" s="2">
        <v>10039</v>
      </c>
      <c r="M3" s="2">
        <v>6608</v>
      </c>
      <c r="N3" s="2">
        <v>9702</v>
      </c>
      <c r="O3" s="2">
        <v>11389</v>
      </c>
      <c r="P3" s="2">
        <v>12348</v>
      </c>
      <c r="Q3" s="2">
        <v>12468</v>
      </c>
      <c r="R3" s="2">
        <v>8216</v>
      </c>
      <c r="S3" s="2">
        <v>11389</v>
      </c>
      <c r="T3" s="2">
        <v>12708</v>
      </c>
      <c r="U3" s="2">
        <v>7125</v>
      </c>
      <c r="V3" s="2">
        <v>12229</v>
      </c>
      <c r="W3" s="2">
        <v>12828</v>
      </c>
      <c r="X3" s="2">
        <v>11869</v>
      </c>
      <c r="Y3" s="2">
        <v>7728</v>
      </c>
      <c r="Z3" s="27"/>
      <c r="AA3" s="32"/>
      <c r="AB3" s="32"/>
      <c r="AC3"/>
      <c r="AD3" s="36"/>
      <c r="AE3" s="32"/>
      <c r="AF3" s="32"/>
      <c r="AH3" s="2">
        <f>SUM(B3:M3)</f>
        <v>108290</v>
      </c>
      <c r="AI3" s="2">
        <f>SUM(N3:Y3)</f>
        <v>129999</v>
      </c>
      <c r="AK3" s="23">
        <f>AVERAGE(N3:Y3)</f>
        <v>10833.25</v>
      </c>
      <c r="AL3" s="2">
        <f>MIN(N3:Y3)</f>
        <v>7125</v>
      </c>
      <c r="AM3" s="2">
        <f>MAX(N3:Y3)</f>
        <v>12828</v>
      </c>
    </row>
    <row r="4" spans="1:39" x14ac:dyDescent="0.25">
      <c r="A4" s="1" t="s">
        <v>0</v>
      </c>
      <c r="B4" s="3">
        <v>3963</v>
      </c>
      <c r="C4" s="3">
        <v>4993</v>
      </c>
      <c r="D4" s="3">
        <v>4993</v>
      </c>
      <c r="E4" s="3">
        <v>5302</v>
      </c>
      <c r="F4" s="3">
        <v>3563</v>
      </c>
      <c r="G4" s="3">
        <v>5147</v>
      </c>
      <c r="H4" s="3">
        <v>5199</v>
      </c>
      <c r="I4" s="3">
        <v>2853</v>
      </c>
      <c r="J4" s="3">
        <v>4993</v>
      </c>
      <c r="K4" s="3">
        <v>5044</v>
      </c>
      <c r="L4" s="3">
        <v>5147</v>
      </c>
      <c r="M4" s="3">
        <v>3423</v>
      </c>
      <c r="N4" s="3">
        <v>4465</v>
      </c>
      <c r="O4" s="3">
        <v>5463</v>
      </c>
      <c r="P4" s="3">
        <v>5628</v>
      </c>
      <c r="Q4" s="3">
        <v>5518</v>
      </c>
      <c r="R4" s="3">
        <v>3707</v>
      </c>
      <c r="S4" s="3">
        <v>5352</v>
      </c>
      <c r="T4" s="3">
        <v>5407</v>
      </c>
      <c r="U4" s="3">
        <v>3121</v>
      </c>
      <c r="V4" s="3">
        <v>5407</v>
      </c>
      <c r="W4" s="3">
        <v>5573</v>
      </c>
      <c r="X4" s="3">
        <v>5628</v>
      </c>
      <c r="Y4" s="3">
        <v>3744</v>
      </c>
      <c r="Z4" s="20"/>
      <c r="AA4" s="33"/>
      <c r="AB4" s="33"/>
      <c r="AC4"/>
      <c r="AD4" s="37"/>
      <c r="AE4" s="33"/>
      <c r="AF4" s="33"/>
      <c r="AH4" s="3">
        <f>SUM(B4:M4)</f>
        <v>54620</v>
      </c>
      <c r="AI4" s="3">
        <f>SUM(N4:Y4)</f>
        <v>59013</v>
      </c>
      <c r="AK4" s="24">
        <f>AVERAGE(N4:Y4)</f>
        <v>4917.75</v>
      </c>
      <c r="AL4" s="3">
        <f>MIN(N4:Y4)</f>
        <v>3121</v>
      </c>
      <c r="AM4" s="3">
        <f>MAX(N4:Y4)</f>
        <v>5628</v>
      </c>
    </row>
    <row r="5" spans="1:39" x14ac:dyDescent="0.25">
      <c r="A5" s="1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8"/>
      <c r="AA5" s="4"/>
      <c r="AB5" s="4"/>
      <c r="AC5"/>
      <c r="AD5" s="4"/>
      <c r="AE5" s="4"/>
      <c r="AF5" s="4"/>
      <c r="AH5" s="4"/>
      <c r="AI5" s="4"/>
      <c r="AK5" s="4"/>
      <c r="AL5" s="4"/>
      <c r="AM5" s="4"/>
    </row>
    <row r="6" spans="1:39" ht="30" x14ac:dyDescent="0.25">
      <c r="A6" s="13" t="s">
        <v>8</v>
      </c>
      <c r="B6" s="15" t="s">
        <v>15</v>
      </c>
      <c r="C6" s="15" t="s">
        <v>16</v>
      </c>
      <c r="D6" s="15" t="s">
        <v>17</v>
      </c>
      <c r="E6" s="15" t="s">
        <v>18</v>
      </c>
      <c r="F6" s="15" t="s">
        <v>19</v>
      </c>
      <c r="G6" s="15" t="s">
        <v>20</v>
      </c>
      <c r="H6" s="15" t="s">
        <v>21</v>
      </c>
      <c r="I6" s="15" t="s">
        <v>22</v>
      </c>
      <c r="J6" s="15" t="s">
        <v>23</v>
      </c>
      <c r="K6" s="15" t="s">
        <v>24</v>
      </c>
      <c r="L6" s="15" t="s">
        <v>25</v>
      </c>
      <c r="M6" s="15" t="s">
        <v>26</v>
      </c>
      <c r="N6" s="15" t="s">
        <v>27</v>
      </c>
      <c r="O6" s="15" t="s">
        <v>28</v>
      </c>
      <c r="P6" s="15" t="s">
        <v>29</v>
      </c>
      <c r="Q6" s="15" t="s">
        <v>30</v>
      </c>
      <c r="R6" s="15" t="s">
        <v>31</v>
      </c>
      <c r="S6" s="15" t="s">
        <v>32</v>
      </c>
      <c r="T6" s="15" t="s">
        <v>33</v>
      </c>
      <c r="U6" s="15" t="s">
        <v>34</v>
      </c>
      <c r="V6" s="15" t="s">
        <v>35</v>
      </c>
      <c r="W6" s="15" t="s">
        <v>36</v>
      </c>
      <c r="X6" s="15" t="s">
        <v>37</v>
      </c>
      <c r="Y6" s="15" t="s">
        <v>38</v>
      </c>
      <c r="Z6" s="26"/>
      <c r="AA6" s="38" t="s">
        <v>41</v>
      </c>
      <c r="AB6" s="38" t="s">
        <v>42</v>
      </c>
      <c r="AC6"/>
      <c r="AD6" s="39" t="s">
        <v>43</v>
      </c>
      <c r="AE6" s="39" t="s">
        <v>45</v>
      </c>
      <c r="AF6" s="39" t="s">
        <v>44</v>
      </c>
      <c r="AH6" s="21" t="s">
        <v>41</v>
      </c>
      <c r="AI6" s="21" t="s">
        <v>42</v>
      </c>
      <c r="AK6" s="22" t="s">
        <v>43</v>
      </c>
      <c r="AL6" s="22" t="s">
        <v>45</v>
      </c>
      <c r="AM6" s="22" t="s">
        <v>44</v>
      </c>
    </row>
    <row r="7" spans="1:39" x14ac:dyDescent="0.25">
      <c r="A7" s="5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29"/>
      <c r="AA7" s="34"/>
      <c r="AB7" s="34"/>
      <c r="AC7"/>
      <c r="AD7" s="34"/>
      <c r="AE7" s="34"/>
      <c r="AF7" s="34"/>
      <c r="AH7" s="6">
        <f>SUM(AH8:AH9)</f>
        <v>6379085</v>
      </c>
      <c r="AI7" s="6">
        <f>SUM(AI8:AI9)</f>
        <v>7499791</v>
      </c>
      <c r="AK7" s="6">
        <f>AVERAGE(N23:Y23)</f>
        <v>624982.58333333337</v>
      </c>
      <c r="AL7" s="6">
        <f>MIN(N23:Y23)</f>
        <v>408554</v>
      </c>
      <c r="AM7" s="6">
        <f>MAX(N23:Y23)</f>
        <v>719468</v>
      </c>
    </row>
    <row r="8" spans="1:39" x14ac:dyDescent="0.25">
      <c r="A8" s="7" t="s">
        <v>39</v>
      </c>
      <c r="B8" s="8">
        <v>346331</v>
      </c>
      <c r="C8" s="8">
        <v>423668</v>
      </c>
      <c r="D8" s="8">
        <v>432227</v>
      </c>
      <c r="E8" s="8">
        <v>423668</v>
      </c>
      <c r="F8" s="8">
        <v>299104</v>
      </c>
      <c r="G8" s="8">
        <v>436506</v>
      </c>
      <c r="H8" s="8">
        <v>432227</v>
      </c>
      <c r="I8" s="8">
        <v>242096</v>
      </c>
      <c r="J8" s="8">
        <v>423668</v>
      </c>
      <c r="K8" s="8">
        <v>423668</v>
      </c>
      <c r="L8" s="8">
        <v>436506</v>
      </c>
      <c r="M8" s="8">
        <v>290393</v>
      </c>
      <c r="N8" s="8">
        <v>364273</v>
      </c>
      <c r="O8" s="8">
        <v>468399</v>
      </c>
      <c r="P8" s="8">
        <v>463620</v>
      </c>
      <c r="Q8" s="8">
        <v>463620</v>
      </c>
      <c r="R8" s="8">
        <v>321086</v>
      </c>
      <c r="S8" s="8">
        <v>463620</v>
      </c>
      <c r="T8" s="8">
        <v>487518</v>
      </c>
      <c r="U8" s="8">
        <v>281313</v>
      </c>
      <c r="V8" s="8">
        <v>492297</v>
      </c>
      <c r="W8" s="8">
        <v>477959</v>
      </c>
      <c r="X8" s="8">
        <v>477959</v>
      </c>
      <c r="Y8" s="8">
        <v>314599</v>
      </c>
      <c r="Z8" s="30"/>
      <c r="AA8" s="35"/>
      <c r="AB8" s="35"/>
      <c r="AC8"/>
      <c r="AD8" s="35"/>
      <c r="AE8" s="35"/>
      <c r="AF8" s="35"/>
      <c r="AH8" s="18">
        <f>SUM(B8:M8)</f>
        <v>4610062</v>
      </c>
      <c r="AI8" s="18">
        <f>SUM(N8:Y8)</f>
        <v>5076263</v>
      </c>
      <c r="AK8" s="18">
        <f>AVERAGE(N8:Y8)</f>
        <v>423021.91666666669</v>
      </c>
      <c r="AL8" s="18">
        <f>MIN(N8:Y8)</f>
        <v>281313</v>
      </c>
      <c r="AM8" s="18">
        <f>MAX(N8:Y8)</f>
        <v>492297</v>
      </c>
    </row>
    <row r="9" spans="1:39" x14ac:dyDescent="0.25">
      <c r="A9" s="7" t="s">
        <v>40</v>
      </c>
      <c r="B9" s="8">
        <v>128146</v>
      </c>
      <c r="C9" s="8">
        <v>163095</v>
      </c>
      <c r="D9" s="8">
        <v>163095</v>
      </c>
      <c r="E9" s="8">
        <v>163095</v>
      </c>
      <c r="F9" s="8">
        <v>109542</v>
      </c>
      <c r="G9" s="8">
        <v>166424</v>
      </c>
      <c r="H9" s="8">
        <v>168088</v>
      </c>
      <c r="I9" s="8">
        <v>97001</v>
      </c>
      <c r="J9" s="8">
        <v>166424</v>
      </c>
      <c r="K9" s="8">
        <v>164759</v>
      </c>
      <c r="L9" s="8">
        <v>166424</v>
      </c>
      <c r="M9" s="8">
        <v>112930</v>
      </c>
      <c r="N9" s="8">
        <v>176724</v>
      </c>
      <c r="O9" s="8">
        <v>224921</v>
      </c>
      <c r="P9" s="8">
        <v>222672</v>
      </c>
      <c r="Q9" s="8">
        <v>224921</v>
      </c>
      <c r="R9" s="8">
        <v>151099</v>
      </c>
      <c r="S9" s="8">
        <v>227171</v>
      </c>
      <c r="T9" s="8">
        <v>229420</v>
      </c>
      <c r="U9" s="8">
        <v>127241</v>
      </c>
      <c r="V9" s="8">
        <v>227171</v>
      </c>
      <c r="W9" s="8">
        <v>231669</v>
      </c>
      <c r="X9" s="8">
        <v>229420</v>
      </c>
      <c r="Y9" s="8">
        <v>151099</v>
      </c>
      <c r="Z9" s="30"/>
      <c r="AA9" s="35"/>
      <c r="AB9" s="35"/>
      <c r="AC9"/>
      <c r="AD9" s="35"/>
      <c r="AE9" s="35"/>
      <c r="AF9" s="35"/>
      <c r="AH9" s="18">
        <f t="shared" ref="AH9:AH19" si="0">SUM(B9:M9)</f>
        <v>1769023</v>
      </c>
      <c r="AI9" s="18">
        <f>SUM(N9:Y9)</f>
        <v>2423528</v>
      </c>
      <c r="AK9" s="18">
        <f>AVERAGE(N9:Y9)</f>
        <v>201960.66666666666</v>
      </c>
      <c r="AL9" s="18">
        <f>MIN(N9:Y9)</f>
        <v>127241</v>
      </c>
      <c r="AM9" s="18">
        <f>MAX(N9:Y9)</f>
        <v>231669</v>
      </c>
    </row>
    <row r="10" spans="1:39" x14ac:dyDescent="0.25">
      <c r="A10" s="5" t="s">
        <v>10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9"/>
      <c r="AA10" s="34"/>
      <c r="AB10" s="34"/>
      <c r="AC10"/>
      <c r="AD10" s="34"/>
      <c r="AE10" s="34"/>
      <c r="AF10" s="34"/>
      <c r="AH10" s="6">
        <f>SUM(AH11:AH14)</f>
        <v>3755379</v>
      </c>
      <c r="AI10" s="6">
        <f>SUM(AI11:AI14)</f>
        <v>4122022</v>
      </c>
      <c r="AK10" s="6">
        <f>AVERAGE(N24:Y24)</f>
        <v>343501.83333333331</v>
      </c>
      <c r="AL10" s="6">
        <f>MIN(N24:Y24)</f>
        <v>225795</v>
      </c>
      <c r="AM10" s="6">
        <f>MAX(N24:Y24)</f>
        <v>391959</v>
      </c>
    </row>
    <row r="11" spans="1:39" x14ac:dyDescent="0.25">
      <c r="A11" s="7" t="s">
        <v>13</v>
      </c>
      <c r="B11" s="8">
        <v>65386</v>
      </c>
      <c r="C11" s="8">
        <v>87509</v>
      </c>
      <c r="D11" s="8">
        <v>85793</v>
      </c>
      <c r="E11" s="8">
        <v>85793</v>
      </c>
      <c r="F11" s="8">
        <v>56470</v>
      </c>
      <c r="G11" s="8">
        <v>84077</v>
      </c>
      <c r="H11" s="8">
        <v>84077</v>
      </c>
      <c r="I11" s="8">
        <v>47554</v>
      </c>
      <c r="J11" s="8">
        <v>84077</v>
      </c>
      <c r="K11" s="8">
        <v>84077</v>
      </c>
      <c r="L11" s="8">
        <v>83219</v>
      </c>
      <c r="M11" s="8">
        <v>57634</v>
      </c>
      <c r="N11" s="8">
        <v>72221</v>
      </c>
      <c r="O11" s="8">
        <v>91918</v>
      </c>
      <c r="P11" s="8">
        <v>94761</v>
      </c>
      <c r="Q11" s="8">
        <v>91918</v>
      </c>
      <c r="R11" s="8">
        <v>64945</v>
      </c>
      <c r="S11" s="8">
        <v>95709</v>
      </c>
      <c r="T11" s="8">
        <v>94761</v>
      </c>
      <c r="U11" s="8">
        <v>55232</v>
      </c>
      <c r="V11" s="8">
        <v>97604</v>
      </c>
      <c r="W11" s="8">
        <v>94761</v>
      </c>
      <c r="X11" s="8">
        <v>91918</v>
      </c>
      <c r="Y11" s="8">
        <v>62373</v>
      </c>
      <c r="Z11" s="30"/>
      <c r="AA11" s="35"/>
      <c r="AB11" s="35"/>
      <c r="AC11"/>
      <c r="AD11" s="35"/>
      <c r="AE11" s="35"/>
      <c r="AF11" s="35"/>
      <c r="AH11" s="18">
        <f t="shared" si="0"/>
        <v>905666</v>
      </c>
      <c r="AI11" s="18">
        <f>SUM(N11:Y11)</f>
        <v>1008121</v>
      </c>
      <c r="AK11" s="18">
        <f>AVERAGE(N11:Y11)</f>
        <v>84010.083333333328</v>
      </c>
      <c r="AL11" s="18">
        <f>MIN(N11:Y11)</f>
        <v>55232</v>
      </c>
      <c r="AM11" s="18">
        <f>MAX(N11:Y11)</f>
        <v>97604</v>
      </c>
    </row>
    <row r="12" spans="1:39" x14ac:dyDescent="0.25">
      <c r="A12" s="7" t="s">
        <v>12</v>
      </c>
      <c r="B12" s="8">
        <v>138609</v>
      </c>
      <c r="C12" s="8">
        <v>167848</v>
      </c>
      <c r="D12" s="8">
        <v>174699</v>
      </c>
      <c r="E12" s="8">
        <v>176412</v>
      </c>
      <c r="F12" s="8">
        <v>115059</v>
      </c>
      <c r="G12" s="8">
        <v>174699</v>
      </c>
      <c r="H12" s="8">
        <v>176412</v>
      </c>
      <c r="I12" s="8">
        <v>99828</v>
      </c>
      <c r="J12" s="8">
        <v>169561</v>
      </c>
      <c r="K12" s="8">
        <v>169561</v>
      </c>
      <c r="L12" s="8">
        <v>172986</v>
      </c>
      <c r="M12" s="8">
        <v>113897</v>
      </c>
      <c r="N12" s="8">
        <v>146333</v>
      </c>
      <c r="O12" s="8">
        <v>177112</v>
      </c>
      <c r="P12" s="8">
        <v>177112</v>
      </c>
      <c r="Q12" s="8">
        <v>188068</v>
      </c>
      <c r="R12" s="8">
        <v>125139</v>
      </c>
      <c r="S12" s="8">
        <v>188068</v>
      </c>
      <c r="T12" s="8">
        <v>180764</v>
      </c>
      <c r="U12" s="8">
        <v>106424</v>
      </c>
      <c r="V12" s="8">
        <v>177112</v>
      </c>
      <c r="W12" s="8">
        <v>177112</v>
      </c>
      <c r="X12" s="8">
        <v>178938</v>
      </c>
      <c r="Y12" s="8">
        <v>122661</v>
      </c>
      <c r="Z12" s="30"/>
      <c r="AA12" s="35"/>
      <c r="AB12" s="35"/>
      <c r="AC12"/>
      <c r="AD12" s="35"/>
      <c r="AE12" s="35"/>
      <c r="AF12" s="35"/>
      <c r="AH12" s="18">
        <f t="shared" si="0"/>
        <v>1849571</v>
      </c>
      <c r="AI12" s="18">
        <f>SUM(N12:Y12)</f>
        <v>1944843</v>
      </c>
      <c r="AK12" s="18">
        <f>AVERAGE(N12:Y12)</f>
        <v>162070.25</v>
      </c>
      <c r="AL12" s="18">
        <f>MIN(N12:Y12)</f>
        <v>106424</v>
      </c>
      <c r="AM12" s="18">
        <f>MAX(N12:Y12)</f>
        <v>188068</v>
      </c>
    </row>
    <row r="13" spans="1:39" x14ac:dyDescent="0.25">
      <c r="A13" s="7" t="s">
        <v>14</v>
      </c>
      <c r="B13" s="8">
        <v>66849</v>
      </c>
      <c r="C13" s="8">
        <v>81744</v>
      </c>
      <c r="D13" s="8">
        <v>82578</v>
      </c>
      <c r="E13" s="8">
        <v>83412</v>
      </c>
      <c r="F13" s="8">
        <v>56601</v>
      </c>
      <c r="G13" s="8">
        <v>85915</v>
      </c>
      <c r="H13" s="8">
        <v>85081</v>
      </c>
      <c r="I13" s="8">
        <v>48617</v>
      </c>
      <c r="J13" s="8">
        <v>81744</v>
      </c>
      <c r="K13" s="8">
        <v>82578</v>
      </c>
      <c r="L13" s="8">
        <v>81744</v>
      </c>
      <c r="M13" s="8">
        <v>57733</v>
      </c>
      <c r="N13" s="8">
        <v>76166</v>
      </c>
      <c r="O13" s="8">
        <v>91292</v>
      </c>
      <c r="P13" s="8">
        <v>93174</v>
      </c>
      <c r="Q13" s="8">
        <v>96939</v>
      </c>
      <c r="R13" s="8">
        <v>64502</v>
      </c>
      <c r="S13" s="8">
        <v>93174</v>
      </c>
      <c r="T13" s="8">
        <v>92233</v>
      </c>
      <c r="U13" s="8">
        <v>55393</v>
      </c>
      <c r="V13" s="8">
        <v>95997</v>
      </c>
      <c r="W13" s="8">
        <v>92233</v>
      </c>
      <c r="X13" s="8">
        <v>94115</v>
      </c>
      <c r="Y13" s="8">
        <v>64502</v>
      </c>
      <c r="Z13" s="30"/>
      <c r="AA13" s="35"/>
      <c r="AB13" s="35"/>
      <c r="AC13"/>
      <c r="AD13" s="35"/>
      <c r="AE13" s="35"/>
      <c r="AF13" s="35"/>
      <c r="AH13" s="18">
        <f t="shared" si="0"/>
        <v>894596</v>
      </c>
      <c r="AI13" s="18">
        <f>SUM(N13:Y13)</f>
        <v>1009720</v>
      </c>
      <c r="AK13" s="18">
        <f>AVERAGE(N13:Y13)</f>
        <v>84143.333333333328</v>
      </c>
      <c r="AL13" s="18">
        <f>MIN(N13:Y13)</f>
        <v>55393</v>
      </c>
      <c r="AM13" s="18">
        <f>MAX(N13:Y13)</f>
        <v>96939</v>
      </c>
    </row>
    <row r="14" spans="1:39" x14ac:dyDescent="0.25">
      <c r="A14" s="7" t="s">
        <v>4</v>
      </c>
      <c r="B14" s="8">
        <v>7620</v>
      </c>
      <c r="C14" s="8">
        <v>9797</v>
      </c>
      <c r="D14" s="8">
        <v>9601</v>
      </c>
      <c r="E14" s="8">
        <v>9797</v>
      </c>
      <c r="F14" s="8">
        <v>6847</v>
      </c>
      <c r="G14" s="8">
        <v>9895</v>
      </c>
      <c r="H14" s="8">
        <v>9699</v>
      </c>
      <c r="I14" s="8">
        <v>5598</v>
      </c>
      <c r="J14" s="8">
        <v>10090</v>
      </c>
      <c r="K14" s="8">
        <v>9895</v>
      </c>
      <c r="L14" s="8">
        <v>9993</v>
      </c>
      <c r="M14" s="8">
        <v>6714</v>
      </c>
      <c r="N14" s="8">
        <v>11792</v>
      </c>
      <c r="O14" s="8">
        <v>14563</v>
      </c>
      <c r="P14" s="8">
        <v>14860</v>
      </c>
      <c r="Q14" s="8">
        <v>14711</v>
      </c>
      <c r="R14" s="8">
        <v>10083</v>
      </c>
      <c r="S14" s="8">
        <v>15008</v>
      </c>
      <c r="T14" s="8">
        <v>14711</v>
      </c>
      <c r="U14" s="8">
        <v>8746</v>
      </c>
      <c r="V14" s="8">
        <v>15157</v>
      </c>
      <c r="W14" s="8">
        <v>15008</v>
      </c>
      <c r="X14" s="8">
        <v>14414</v>
      </c>
      <c r="Y14" s="8">
        <v>10285</v>
      </c>
      <c r="Z14" s="30"/>
      <c r="AA14" s="35"/>
      <c r="AB14" s="35"/>
      <c r="AC14"/>
      <c r="AD14" s="35"/>
      <c r="AE14" s="35"/>
      <c r="AF14" s="35"/>
      <c r="AH14" s="18">
        <f t="shared" si="0"/>
        <v>105546</v>
      </c>
      <c r="AI14" s="18">
        <f>SUM(N14:Y14)</f>
        <v>159338</v>
      </c>
      <c r="AK14" s="18">
        <f>AVERAGE(N14:Y14)</f>
        <v>13278.166666666666</v>
      </c>
      <c r="AL14" s="18">
        <f>MIN(N14:Y14)</f>
        <v>8746</v>
      </c>
      <c r="AM14" s="18">
        <f>MAX(N14:Y14)</f>
        <v>15157</v>
      </c>
    </row>
    <row r="15" spans="1:39" ht="13.9" customHeight="1" x14ac:dyDescent="0.25">
      <c r="A15" s="5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29"/>
      <c r="AA15" s="34"/>
      <c r="AB15" s="34"/>
      <c r="AC15"/>
      <c r="AD15" s="34"/>
      <c r="AE15" s="34"/>
      <c r="AF15" s="34"/>
      <c r="AH15" s="6">
        <f>SUM(AH16:AH18)</f>
        <v>1447828.0750238295</v>
      </c>
      <c r="AI15" s="6">
        <f>SUM(AI16:AI18)</f>
        <v>1584722.6757650108</v>
      </c>
      <c r="AK15" s="6">
        <f>AVERAGE(N25:Y25)</f>
        <v>132060.22298041754</v>
      </c>
      <c r="AL15" s="6">
        <f>MIN(N25:Y25)</f>
        <v>130021.38372975131</v>
      </c>
      <c r="AM15" s="6">
        <f>MAX(N25:Y25)</f>
        <v>134574.34956033062</v>
      </c>
    </row>
    <row r="16" spans="1:39" x14ac:dyDescent="0.25">
      <c r="A16" s="7" t="s">
        <v>5</v>
      </c>
      <c r="B16" s="8">
        <v>76002.682518553993</v>
      </c>
      <c r="C16" s="8">
        <v>76002.682518553993</v>
      </c>
      <c r="D16" s="8">
        <v>76002.682518553993</v>
      </c>
      <c r="E16" s="8">
        <v>75234.978654730221</v>
      </c>
      <c r="F16" s="8">
        <v>75234.978654730221</v>
      </c>
      <c r="G16" s="8">
        <v>75234.978654730221</v>
      </c>
      <c r="H16" s="8">
        <v>76770.386382377779</v>
      </c>
      <c r="I16" s="8">
        <v>76770.386382377779</v>
      </c>
      <c r="J16" s="8">
        <v>76770.386382377779</v>
      </c>
      <c r="K16" s="8">
        <v>77538.090246201551</v>
      </c>
      <c r="L16" s="8">
        <v>78305.794110025323</v>
      </c>
      <c r="M16" s="8">
        <v>77538.090246201551</v>
      </c>
      <c r="N16" s="8">
        <v>80459.150714288829</v>
      </c>
      <c r="O16" s="8">
        <v>81280.16245627137</v>
      </c>
      <c r="P16" s="8">
        <v>80459.150714288829</v>
      </c>
      <c r="Q16" s="8">
        <v>81280.16245627137</v>
      </c>
      <c r="R16" s="8">
        <v>81280.16245627137</v>
      </c>
      <c r="S16" s="8">
        <v>80459.150714288829</v>
      </c>
      <c r="T16" s="8">
        <v>83743.19768221899</v>
      </c>
      <c r="U16" s="8">
        <v>82922.18594023645</v>
      </c>
      <c r="V16" s="8">
        <v>82922.18594023645</v>
      </c>
      <c r="W16" s="8">
        <v>83743.19768221899</v>
      </c>
      <c r="X16" s="8">
        <v>82922.18594023645</v>
      </c>
      <c r="Y16" s="8">
        <v>83743.19768221899</v>
      </c>
      <c r="Z16" s="30"/>
      <c r="AA16" s="35"/>
      <c r="AB16" s="35"/>
      <c r="AC16"/>
      <c r="AD16" s="35"/>
      <c r="AE16" s="35"/>
      <c r="AF16" s="35"/>
      <c r="AH16" s="18">
        <f t="shared" si="0"/>
        <v>917406.11726941448</v>
      </c>
      <c r="AI16" s="18">
        <f>SUM(N16:Y16)</f>
        <v>985214.09037904686</v>
      </c>
      <c r="AK16" s="18">
        <f>AVERAGE(N16:Y16)</f>
        <v>82101.17419825391</v>
      </c>
      <c r="AL16" s="18">
        <f>MIN(N16:Y16)</f>
        <v>80459.150714288829</v>
      </c>
      <c r="AM16" s="18">
        <f>MAX(N16:Y16)</f>
        <v>83743.19768221899</v>
      </c>
    </row>
    <row r="17" spans="1:39" x14ac:dyDescent="0.25">
      <c r="A17" s="7" t="s">
        <v>46</v>
      </c>
      <c r="B17" s="8">
        <v>17154.792181247481</v>
      </c>
      <c r="C17" s="8">
        <v>17328.072910350991</v>
      </c>
      <c r="D17" s="8">
        <v>17154.792181247481</v>
      </c>
      <c r="E17" s="8">
        <v>17154.792181247481</v>
      </c>
      <c r="F17" s="8">
        <v>17328.072910350991</v>
      </c>
      <c r="G17" s="8">
        <v>17328.072910350991</v>
      </c>
      <c r="H17" s="8">
        <v>17674.63436855801</v>
      </c>
      <c r="I17" s="8">
        <v>17674.63436855801</v>
      </c>
      <c r="J17" s="8">
        <v>17674.63436855801</v>
      </c>
      <c r="K17" s="8">
        <v>17501.353639454504</v>
      </c>
      <c r="L17" s="8">
        <v>17328.072910350991</v>
      </c>
      <c r="M17" s="8">
        <v>17328.072910350991</v>
      </c>
      <c r="N17" s="8">
        <v>22611.501611881555</v>
      </c>
      <c r="O17" s="8">
        <v>22385.386595762739</v>
      </c>
      <c r="P17" s="8">
        <v>22385.386595762739</v>
      </c>
      <c r="Q17" s="8">
        <v>22159.271579643926</v>
      </c>
      <c r="R17" s="8">
        <v>22611.501611881555</v>
      </c>
      <c r="S17" s="8">
        <v>22611.501611881555</v>
      </c>
      <c r="T17" s="8">
        <v>23063.731644119183</v>
      </c>
      <c r="U17" s="8">
        <v>22611.501611881555</v>
      </c>
      <c r="V17" s="8">
        <v>23063.731644119183</v>
      </c>
      <c r="W17" s="8">
        <v>23063.731644119183</v>
      </c>
      <c r="X17" s="8">
        <v>22611.501611881555</v>
      </c>
      <c r="Y17" s="8">
        <v>22837.616628000371</v>
      </c>
      <c r="Z17" s="30"/>
      <c r="AA17" s="35"/>
      <c r="AB17" s="35"/>
      <c r="AC17"/>
      <c r="AD17" s="35"/>
      <c r="AE17" s="35"/>
      <c r="AF17" s="35"/>
      <c r="AH17" s="18">
        <f t="shared" si="0"/>
        <v>208629.9978406259</v>
      </c>
      <c r="AI17" s="18">
        <f>SUM(N17:Y17)</f>
        <v>272016.36439093517</v>
      </c>
      <c r="AK17" s="18">
        <f>AVERAGE(N17:Y17)</f>
        <v>22668.030365911265</v>
      </c>
      <c r="AL17" s="18">
        <f>MIN(N17:Y17)</f>
        <v>22159.271579643926</v>
      </c>
      <c r="AM17" s="18">
        <f>MAX(N17:Y17)</f>
        <v>23063.731644119183</v>
      </c>
    </row>
    <row r="18" spans="1:39" x14ac:dyDescent="0.25">
      <c r="A18" s="7" t="s">
        <v>6</v>
      </c>
      <c r="B18" s="8">
        <v>26301.594721894347</v>
      </c>
      <c r="C18" s="8">
        <v>26838.36196111668</v>
      </c>
      <c r="D18" s="8">
        <v>26838.36196111668</v>
      </c>
      <c r="E18" s="8">
        <v>26301.594721894347</v>
      </c>
      <c r="F18" s="8">
        <v>26301.594721894347</v>
      </c>
      <c r="G18" s="8">
        <v>26838.36196111668</v>
      </c>
      <c r="H18" s="8">
        <v>26838.36196111668</v>
      </c>
      <c r="I18" s="8">
        <v>27106.745580727846</v>
      </c>
      <c r="J18" s="8">
        <v>26838.36196111668</v>
      </c>
      <c r="K18" s="8">
        <v>27106.745580727846</v>
      </c>
      <c r="L18" s="8">
        <v>27375.129200339012</v>
      </c>
      <c r="M18" s="8">
        <v>27106.745580727846</v>
      </c>
      <c r="N18" s="8">
        <v>27222.961013718101</v>
      </c>
      <c r="O18" s="8">
        <v>26950.731403580921</v>
      </c>
      <c r="P18" s="8">
        <v>27222.961013718101</v>
      </c>
      <c r="Q18" s="8">
        <v>26678.501793443738</v>
      </c>
      <c r="R18" s="8">
        <v>26950.731403580921</v>
      </c>
      <c r="S18" s="8">
        <v>26950.731403580921</v>
      </c>
      <c r="T18" s="8">
        <v>27767.420233992463</v>
      </c>
      <c r="U18" s="8">
        <v>27222.961013718101</v>
      </c>
      <c r="V18" s="8">
        <v>27767.420233992463</v>
      </c>
      <c r="W18" s="8">
        <v>27495.19062385528</v>
      </c>
      <c r="X18" s="8">
        <v>27767.420233992463</v>
      </c>
      <c r="Y18" s="8">
        <v>27495.19062385528</v>
      </c>
      <c r="Z18" s="30"/>
      <c r="AA18" s="35"/>
      <c r="AB18" s="35"/>
      <c r="AC18"/>
      <c r="AD18" s="35"/>
      <c r="AE18" s="35"/>
      <c r="AF18" s="35"/>
      <c r="AH18" s="18">
        <f t="shared" si="0"/>
        <v>321791.95991378906</v>
      </c>
      <c r="AI18" s="18">
        <f>SUM(N18:Y18)</f>
        <v>327492.22099502874</v>
      </c>
      <c r="AK18" s="18">
        <f>AVERAGE(N18:Y18)</f>
        <v>27291.018416252395</v>
      </c>
      <c r="AL18" s="18">
        <f>MIN(N18:Y18)</f>
        <v>26678.501793443738</v>
      </c>
      <c r="AM18" s="18">
        <f>MAX(N18:Y18)</f>
        <v>27767.420233992463</v>
      </c>
    </row>
    <row r="19" spans="1:39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9"/>
      <c r="AA19" s="19"/>
      <c r="AB19" s="19"/>
      <c r="AC19"/>
      <c r="AD19" s="19"/>
      <c r="AE19" s="19"/>
      <c r="AF19" s="19"/>
      <c r="AH19" s="18">
        <f t="shared" si="0"/>
        <v>0</v>
      </c>
      <c r="AI19" s="19"/>
      <c r="AK19" s="19"/>
      <c r="AL19" s="19"/>
      <c r="AM19" s="19"/>
    </row>
    <row r="20" spans="1:39" x14ac:dyDescent="0.25">
      <c r="A20" s="5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29"/>
      <c r="AA20" s="34"/>
      <c r="AB20" s="34"/>
      <c r="AC20"/>
      <c r="AD20" s="34"/>
      <c r="AE20" s="34"/>
      <c r="AF20" s="34"/>
      <c r="AH20" s="6">
        <f>AH15+AH10</f>
        <v>5203207.0750238299</v>
      </c>
      <c r="AI20" s="6">
        <f>AI15+AI10</f>
        <v>5706744.6757650105</v>
      </c>
      <c r="AK20" s="6">
        <f>AVERAGE(N26:Y26)</f>
        <v>475562.05631375086</v>
      </c>
      <c r="AL20" s="6">
        <f>MIN(N26:Y26)</f>
        <v>358551.64856583613</v>
      </c>
      <c r="AM20" s="6">
        <f>MAX(N26:Y26)</f>
        <v>521980.38372975134</v>
      </c>
    </row>
    <row r="21" spans="1:39" x14ac:dyDescent="0.25">
      <c r="A21" s="5" t="s">
        <v>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29"/>
      <c r="AA21" s="34"/>
      <c r="AB21" s="34"/>
      <c r="AC21"/>
      <c r="AD21" s="34"/>
      <c r="AE21" s="34"/>
      <c r="AF21" s="34"/>
      <c r="AH21" s="6">
        <f>AH7-AH20</f>
        <v>1175877.9249761701</v>
      </c>
      <c r="AI21" s="6">
        <f>AI7-AI20</f>
        <v>1793046.3242349895</v>
      </c>
      <c r="AK21" s="6">
        <f>AVERAGE(N27:Y27)</f>
        <v>149420.52701958243</v>
      </c>
      <c r="AL21" s="6">
        <f>MIN(N27:Y27)</f>
        <v>50002.351434163866</v>
      </c>
      <c r="AM21" s="6">
        <f>MAX(N27:Y27)</f>
        <v>199894.65043966938</v>
      </c>
    </row>
    <row r="22" spans="1:39" ht="64.150000000000006" customHeight="1" x14ac:dyDescent="0.25"/>
    <row r="23" spans="1:39" hidden="1" outlineLevel="1" x14ac:dyDescent="0.25">
      <c r="A23" s="5" t="s">
        <v>3</v>
      </c>
      <c r="B23" s="17">
        <f>B8+B9</f>
        <v>474477</v>
      </c>
      <c r="C23" s="17">
        <f t="shared" ref="C23:Y23" si="1">C8+C9</f>
        <v>586763</v>
      </c>
      <c r="D23" s="17">
        <f t="shared" si="1"/>
        <v>595322</v>
      </c>
      <c r="E23" s="17">
        <f t="shared" si="1"/>
        <v>586763</v>
      </c>
      <c r="F23" s="17">
        <f t="shared" si="1"/>
        <v>408646</v>
      </c>
      <c r="G23" s="17">
        <f t="shared" si="1"/>
        <v>602930</v>
      </c>
      <c r="H23" s="17">
        <f t="shared" si="1"/>
        <v>600315</v>
      </c>
      <c r="I23" s="17">
        <f t="shared" si="1"/>
        <v>339097</v>
      </c>
      <c r="J23" s="17">
        <f t="shared" si="1"/>
        <v>590092</v>
      </c>
      <c r="K23" s="17">
        <f t="shared" si="1"/>
        <v>588427</v>
      </c>
      <c r="L23" s="17">
        <f t="shared" si="1"/>
        <v>602930</v>
      </c>
      <c r="M23" s="17">
        <f t="shared" si="1"/>
        <v>403323</v>
      </c>
      <c r="N23" s="17">
        <f t="shared" si="1"/>
        <v>540997</v>
      </c>
      <c r="O23" s="17">
        <f t="shared" si="1"/>
        <v>693320</v>
      </c>
      <c r="P23" s="17">
        <f t="shared" si="1"/>
        <v>686292</v>
      </c>
      <c r="Q23" s="17">
        <f t="shared" si="1"/>
        <v>688541</v>
      </c>
      <c r="R23" s="17">
        <f t="shared" si="1"/>
        <v>472185</v>
      </c>
      <c r="S23" s="17">
        <f t="shared" si="1"/>
        <v>690791</v>
      </c>
      <c r="T23" s="17">
        <f t="shared" si="1"/>
        <v>716938</v>
      </c>
      <c r="U23" s="17">
        <f t="shared" si="1"/>
        <v>408554</v>
      </c>
      <c r="V23" s="17">
        <f t="shared" si="1"/>
        <v>719468</v>
      </c>
      <c r="W23" s="17">
        <f t="shared" si="1"/>
        <v>709628</v>
      </c>
      <c r="X23" s="17">
        <f t="shared" si="1"/>
        <v>707379</v>
      </c>
      <c r="Y23" s="17">
        <f t="shared" si="1"/>
        <v>465698</v>
      </c>
      <c r="Z23" s="31"/>
      <c r="AA23" s="31"/>
      <c r="AB23" s="31"/>
      <c r="AC23" s="31"/>
      <c r="AD23" s="31"/>
      <c r="AE23" s="31"/>
      <c r="AF23" s="31"/>
    </row>
    <row r="24" spans="1:39" hidden="1" outlineLevel="1" x14ac:dyDescent="0.25">
      <c r="A24" s="5" t="s">
        <v>10</v>
      </c>
      <c r="B24" s="17">
        <f>SUM(B11:B14)</f>
        <v>278464</v>
      </c>
      <c r="C24" s="17">
        <f t="shared" ref="C24:Y24" si="2">SUM(C11:C14)</f>
        <v>346898</v>
      </c>
      <c r="D24" s="17">
        <f t="shared" si="2"/>
        <v>352671</v>
      </c>
      <c r="E24" s="17">
        <f t="shared" si="2"/>
        <v>355414</v>
      </c>
      <c r="F24" s="17">
        <f t="shared" si="2"/>
        <v>234977</v>
      </c>
      <c r="G24" s="17">
        <f t="shared" si="2"/>
        <v>354586</v>
      </c>
      <c r="H24" s="17">
        <f t="shared" si="2"/>
        <v>355269</v>
      </c>
      <c r="I24" s="17">
        <f t="shared" si="2"/>
        <v>201597</v>
      </c>
      <c r="J24" s="17">
        <f t="shared" si="2"/>
        <v>345472</v>
      </c>
      <c r="K24" s="17">
        <f t="shared" si="2"/>
        <v>346111</v>
      </c>
      <c r="L24" s="17">
        <f t="shared" si="2"/>
        <v>347942</v>
      </c>
      <c r="M24" s="17">
        <f t="shared" si="2"/>
        <v>235978</v>
      </c>
      <c r="N24" s="17">
        <f t="shared" si="2"/>
        <v>306512</v>
      </c>
      <c r="O24" s="17">
        <f t="shared" si="2"/>
        <v>374885</v>
      </c>
      <c r="P24" s="17">
        <f t="shared" si="2"/>
        <v>379907</v>
      </c>
      <c r="Q24" s="17">
        <f t="shared" si="2"/>
        <v>391636</v>
      </c>
      <c r="R24" s="17">
        <f t="shared" si="2"/>
        <v>264669</v>
      </c>
      <c r="S24" s="17">
        <f t="shared" si="2"/>
        <v>391959</v>
      </c>
      <c r="T24" s="17">
        <f t="shared" si="2"/>
        <v>382469</v>
      </c>
      <c r="U24" s="17">
        <f t="shared" si="2"/>
        <v>225795</v>
      </c>
      <c r="V24" s="17">
        <f t="shared" si="2"/>
        <v>385870</v>
      </c>
      <c r="W24" s="17">
        <f t="shared" si="2"/>
        <v>379114</v>
      </c>
      <c r="X24" s="17">
        <f t="shared" si="2"/>
        <v>379385</v>
      </c>
      <c r="Y24" s="17">
        <f t="shared" si="2"/>
        <v>259821</v>
      </c>
      <c r="Z24" s="31"/>
      <c r="AA24" s="31"/>
      <c r="AB24" s="31"/>
      <c r="AC24" s="31"/>
      <c r="AD24" s="31"/>
      <c r="AE24" s="31"/>
      <c r="AF24" s="31"/>
    </row>
    <row r="25" spans="1:39" hidden="1" outlineLevel="1" x14ac:dyDescent="0.25">
      <c r="A25" s="5" t="s">
        <v>11</v>
      </c>
      <c r="B25" s="17">
        <f>SUM(B16:B18)</f>
        <v>119459.06942169582</v>
      </c>
      <c r="C25" s="17">
        <f t="shared" ref="C25:Y25" si="3">SUM(C16:C18)</f>
        <v>120169.11739002167</v>
      </c>
      <c r="D25" s="17">
        <f t="shared" si="3"/>
        <v>119995.83666091815</v>
      </c>
      <c r="E25" s="17">
        <f t="shared" si="3"/>
        <v>118691.36555787205</v>
      </c>
      <c r="F25" s="17">
        <f t="shared" si="3"/>
        <v>118864.64628697556</v>
      </c>
      <c r="G25" s="17">
        <f t="shared" si="3"/>
        <v>119401.4135261979</v>
      </c>
      <c r="H25" s="17">
        <f t="shared" si="3"/>
        <v>121283.38271205247</v>
      </c>
      <c r="I25" s="17">
        <f t="shared" si="3"/>
        <v>121551.76633166363</v>
      </c>
      <c r="J25" s="17">
        <f t="shared" si="3"/>
        <v>121283.38271205247</v>
      </c>
      <c r="K25" s="17">
        <f t="shared" si="3"/>
        <v>122146.1894663839</v>
      </c>
      <c r="L25" s="17">
        <f t="shared" si="3"/>
        <v>123008.99622071533</v>
      </c>
      <c r="M25" s="17">
        <f t="shared" si="3"/>
        <v>121972.90873728039</v>
      </c>
      <c r="N25" s="17">
        <f t="shared" si="3"/>
        <v>130293.61333988848</v>
      </c>
      <c r="O25" s="17">
        <f t="shared" si="3"/>
        <v>130616.28045561504</v>
      </c>
      <c r="P25" s="17">
        <f t="shared" si="3"/>
        <v>130067.49832376967</v>
      </c>
      <c r="Q25" s="17">
        <f t="shared" si="3"/>
        <v>130117.93582935903</v>
      </c>
      <c r="R25" s="17">
        <f t="shared" si="3"/>
        <v>130842.39547173385</v>
      </c>
      <c r="S25" s="17">
        <f t="shared" si="3"/>
        <v>130021.38372975131</v>
      </c>
      <c r="T25" s="17">
        <f t="shared" si="3"/>
        <v>134574.34956033062</v>
      </c>
      <c r="U25" s="17">
        <f t="shared" si="3"/>
        <v>132756.64856583611</v>
      </c>
      <c r="V25" s="17">
        <f t="shared" si="3"/>
        <v>133753.33781834808</v>
      </c>
      <c r="W25" s="17">
        <f t="shared" si="3"/>
        <v>134302.11995019345</v>
      </c>
      <c r="X25" s="17">
        <f t="shared" si="3"/>
        <v>133301.10778611046</v>
      </c>
      <c r="Y25" s="17">
        <f t="shared" si="3"/>
        <v>134076.00493407465</v>
      </c>
      <c r="Z25" s="31"/>
      <c r="AA25" s="31"/>
      <c r="AB25" s="31"/>
      <c r="AC25" s="31"/>
      <c r="AD25" s="31"/>
      <c r="AE25" s="31"/>
      <c r="AF25" s="31"/>
    </row>
    <row r="26" spans="1:39" hidden="1" outlineLevel="1" x14ac:dyDescent="0.25">
      <c r="A26" s="5" t="s">
        <v>2</v>
      </c>
      <c r="B26" s="17">
        <f>B24+B25</f>
        <v>397923.06942169584</v>
      </c>
      <c r="C26" s="17">
        <f t="shared" ref="C26:Y26" si="4">C24+C25</f>
        <v>467067.11739002168</v>
      </c>
      <c r="D26" s="17">
        <f t="shared" si="4"/>
        <v>472666.83666091814</v>
      </c>
      <c r="E26" s="17">
        <f t="shared" si="4"/>
        <v>474105.36555787205</v>
      </c>
      <c r="F26" s="17">
        <f t="shared" si="4"/>
        <v>353841.64628697559</v>
      </c>
      <c r="G26" s="17">
        <f t="shared" si="4"/>
        <v>473987.4135261979</v>
      </c>
      <c r="H26" s="17">
        <f t="shared" si="4"/>
        <v>476552.38271205244</v>
      </c>
      <c r="I26" s="17">
        <f t="shared" si="4"/>
        <v>323148.76633166365</v>
      </c>
      <c r="J26" s="17">
        <f t="shared" si="4"/>
        <v>466755.38271205244</v>
      </c>
      <c r="K26" s="17">
        <f t="shared" si="4"/>
        <v>468257.18946638389</v>
      </c>
      <c r="L26" s="17">
        <f t="shared" si="4"/>
        <v>470950.99622071534</v>
      </c>
      <c r="M26" s="17">
        <f t="shared" si="4"/>
        <v>357950.90873728041</v>
      </c>
      <c r="N26" s="17">
        <f t="shared" si="4"/>
        <v>436805.61333988851</v>
      </c>
      <c r="O26" s="17">
        <f t="shared" si="4"/>
        <v>505501.28045561502</v>
      </c>
      <c r="P26" s="17">
        <f t="shared" si="4"/>
        <v>509974.49832376966</v>
      </c>
      <c r="Q26" s="17">
        <f t="shared" si="4"/>
        <v>521753.93582935905</v>
      </c>
      <c r="R26" s="17">
        <f t="shared" si="4"/>
        <v>395511.39547173388</v>
      </c>
      <c r="S26" s="17">
        <f t="shared" si="4"/>
        <v>521980.38372975134</v>
      </c>
      <c r="T26" s="17">
        <f t="shared" si="4"/>
        <v>517043.34956033062</v>
      </c>
      <c r="U26" s="17">
        <f t="shared" si="4"/>
        <v>358551.64856583613</v>
      </c>
      <c r="V26" s="17">
        <f t="shared" si="4"/>
        <v>519623.33781834808</v>
      </c>
      <c r="W26" s="17">
        <f t="shared" si="4"/>
        <v>513416.11995019345</v>
      </c>
      <c r="X26" s="17">
        <f t="shared" si="4"/>
        <v>512686.10778611049</v>
      </c>
      <c r="Y26" s="17">
        <f t="shared" si="4"/>
        <v>393897.00493407465</v>
      </c>
      <c r="Z26" s="31"/>
      <c r="AA26" s="31"/>
      <c r="AB26" s="31"/>
      <c r="AC26" s="31"/>
      <c r="AD26" s="31"/>
      <c r="AE26" s="31"/>
      <c r="AF26" s="31"/>
    </row>
    <row r="27" spans="1:39" hidden="1" outlineLevel="1" x14ac:dyDescent="0.25">
      <c r="A27" s="5" t="s">
        <v>1</v>
      </c>
      <c r="B27" s="17">
        <f>B23-B26</f>
        <v>76553.930578304164</v>
      </c>
      <c r="C27" s="17">
        <f t="shared" ref="C27:Y27" si="5">C23-C26</f>
        <v>119695.88260997832</v>
      </c>
      <c r="D27" s="17">
        <f t="shared" si="5"/>
        <v>122655.16333908186</v>
      </c>
      <c r="E27" s="17">
        <f t="shared" si="5"/>
        <v>112657.63444212795</v>
      </c>
      <c r="F27" s="17">
        <f t="shared" si="5"/>
        <v>54804.353713024408</v>
      </c>
      <c r="G27" s="17">
        <f t="shared" si="5"/>
        <v>128942.5864738021</v>
      </c>
      <c r="H27" s="17">
        <f t="shared" si="5"/>
        <v>123762.61728794756</v>
      </c>
      <c r="I27" s="17">
        <f t="shared" si="5"/>
        <v>15948.233668336354</v>
      </c>
      <c r="J27" s="17">
        <f t="shared" si="5"/>
        <v>123336.61728794756</v>
      </c>
      <c r="K27" s="17">
        <f t="shared" si="5"/>
        <v>120169.81053361611</v>
      </c>
      <c r="L27" s="17">
        <f t="shared" si="5"/>
        <v>131979.00377928466</v>
      </c>
      <c r="M27" s="17">
        <f t="shared" si="5"/>
        <v>45372.091262719594</v>
      </c>
      <c r="N27" s="17">
        <f t="shared" si="5"/>
        <v>104191.38666011149</v>
      </c>
      <c r="O27" s="17">
        <f t="shared" si="5"/>
        <v>187818.71954438498</v>
      </c>
      <c r="P27" s="17">
        <f t="shared" si="5"/>
        <v>176317.50167623034</v>
      </c>
      <c r="Q27" s="17">
        <f t="shared" si="5"/>
        <v>166787.06417064095</v>
      </c>
      <c r="R27" s="17">
        <f t="shared" si="5"/>
        <v>76673.604528266122</v>
      </c>
      <c r="S27" s="17">
        <f t="shared" si="5"/>
        <v>168810.61627024866</v>
      </c>
      <c r="T27" s="17">
        <f t="shared" si="5"/>
        <v>199894.65043966938</v>
      </c>
      <c r="U27" s="17">
        <f t="shared" si="5"/>
        <v>50002.351434163866</v>
      </c>
      <c r="V27" s="17">
        <f t="shared" si="5"/>
        <v>199844.66218165192</v>
      </c>
      <c r="W27" s="17">
        <f t="shared" si="5"/>
        <v>196211.88004980655</v>
      </c>
      <c r="X27" s="17">
        <f t="shared" si="5"/>
        <v>194692.89221388951</v>
      </c>
      <c r="Y27" s="17">
        <f t="shared" si="5"/>
        <v>71800.995065925352</v>
      </c>
      <c r="Z27" s="31"/>
      <c r="AA27" s="31"/>
      <c r="AB27" s="31"/>
      <c r="AC27" s="31"/>
      <c r="AD27" s="31"/>
      <c r="AE27" s="31"/>
      <c r="AF27" s="31"/>
    </row>
    <row r="28" spans="1:39" collapsed="1" x14ac:dyDescent="0.25"/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Exercice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dcterms:created xsi:type="dcterms:W3CDTF">2019-04-24T09:45:58Z</dcterms:created>
  <dcterms:modified xsi:type="dcterms:W3CDTF">2019-09-11T16:09:38Z</dcterms:modified>
</cp:coreProperties>
</file>