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1-Basics\"/>
    </mc:Choice>
  </mc:AlternateContent>
  <xr:revisionPtr revIDLastSave="0" documentId="13_ncr:1_{F596B9D7-DFE0-4C0F-B3E0-22E48AD1FE59}" xr6:coauthVersionLast="43" xr6:coauthVersionMax="43" xr10:uidLastSave="{00000000-0000-0000-0000-000000000000}"/>
  <bookViews>
    <workbookView xWindow="-120" yWindow="-120" windowWidth="29040" windowHeight="15840" activeTab="1" xr2:uid="{97E8CB40-FD76-4D69-A70D-F3FE5FC48941}"/>
  </bookViews>
  <sheets>
    <sheet name="Données" sheetId="1" r:id="rId1"/>
    <sheet name="Exercice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1" i="1"/>
  <c r="B30" i="1"/>
  <c r="B39" i="1"/>
  <c r="B38" i="1"/>
  <c r="B37" i="1"/>
  <c r="B48" i="1"/>
  <c r="C48" i="1"/>
  <c r="D48" i="1" l="1"/>
  <c r="E48" i="1"/>
  <c r="F48" i="1"/>
  <c r="C34" i="1"/>
  <c r="D34" i="1"/>
  <c r="E34" i="1"/>
  <c r="F34" i="1"/>
  <c r="B34" i="1"/>
  <c r="C30" i="1"/>
  <c r="D30" i="1"/>
  <c r="E30" i="1"/>
  <c r="F30" i="1"/>
  <c r="C31" i="1"/>
  <c r="D31" i="1"/>
  <c r="E31" i="1"/>
  <c r="F31" i="1"/>
  <c r="E32" i="1"/>
  <c r="F32" i="1"/>
  <c r="B32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B27" i="1"/>
  <c r="B28" i="1"/>
  <c r="B29" i="1"/>
  <c r="B26" i="1"/>
  <c r="C24" i="1"/>
  <c r="D24" i="1"/>
  <c r="E24" i="1"/>
  <c r="E39" i="1" s="1"/>
  <c r="F24" i="1"/>
  <c r="B24" i="1"/>
  <c r="B23" i="1"/>
  <c r="C23" i="1"/>
  <c r="D23" i="1"/>
  <c r="E23" i="1"/>
  <c r="F23" i="1"/>
  <c r="C44" i="1"/>
  <c r="C41" i="1" l="1"/>
  <c r="C39" i="1"/>
  <c r="E37" i="1"/>
  <c r="B40" i="1"/>
  <c r="B44" i="1"/>
  <c r="C45" i="1"/>
  <c r="C40" i="1"/>
  <c r="C37" i="1"/>
  <c r="D38" i="1"/>
  <c r="C42" i="1"/>
  <c r="B43" i="1"/>
  <c r="E42" i="1"/>
  <c r="B42" i="1"/>
  <c r="D37" i="1"/>
  <c r="B45" i="1"/>
  <c r="D42" i="1"/>
  <c r="C38" i="1"/>
  <c r="D41" i="1"/>
  <c r="F38" i="1"/>
  <c r="F42" i="1"/>
  <c r="E38" i="1"/>
  <c r="B41" i="1"/>
  <c r="F40" i="1"/>
  <c r="E43" i="1"/>
  <c r="E40" i="1"/>
  <c r="F39" i="1"/>
  <c r="F45" i="1"/>
  <c r="F41" i="1"/>
  <c r="E41" i="1"/>
  <c r="E45" i="1"/>
  <c r="F44" i="1"/>
  <c r="E44" i="1"/>
  <c r="F43" i="1"/>
  <c r="F37" i="1"/>
  <c r="D44" i="1"/>
  <c r="D40" i="1"/>
  <c r="D43" i="1"/>
  <c r="D39" i="1"/>
  <c r="C43" i="1"/>
  <c r="D45" i="1"/>
</calcChain>
</file>

<file path=xl/sharedStrings.xml><?xml version="1.0" encoding="utf-8"?>
<sst xmlns="http://schemas.openxmlformats.org/spreadsheetml/2006/main" count="41" uniqueCount="41">
  <si>
    <t>Heures travaillées opérationelles</t>
  </si>
  <si>
    <t>Résultat brut</t>
  </si>
  <si>
    <t>Coût totaux</t>
  </si>
  <si>
    <t>Ventes totales (Chiffre d'affaire)</t>
  </si>
  <si>
    <t>Coûts consommables</t>
  </si>
  <si>
    <t>Frais généraux - personnel (Direction, qualité, achats, R&amp;D...)</t>
  </si>
  <si>
    <t>Ventes / pièce produite</t>
  </si>
  <si>
    <t>Coût total / pièce produite</t>
  </si>
  <si>
    <t>Coût équipement par pièce produite</t>
  </si>
  <si>
    <t>Coût consommable par pièce produite</t>
  </si>
  <si>
    <t>Coût frais généraux - personnel par pièce produite</t>
  </si>
  <si>
    <t>Autres coûts (exceptionnels, petit matériel…)</t>
  </si>
  <si>
    <t>Résultat par pièce</t>
  </si>
  <si>
    <t>% coût matières premières</t>
  </si>
  <si>
    <t>dont coût personnel</t>
  </si>
  <si>
    <t>dont coût consommable</t>
  </si>
  <si>
    <t>dont coût équipement</t>
  </si>
  <si>
    <t>% coûts frais généraux</t>
  </si>
  <si>
    <t>dont personnel</t>
  </si>
  <si>
    <t>Autres</t>
  </si>
  <si>
    <t>Frais généraux - divers (Bâtiment, assurance, télécoms..)</t>
  </si>
  <si>
    <t>Coûts frais généraux - divers par pièce produite</t>
  </si>
  <si>
    <t>dont  divers</t>
  </si>
  <si>
    <t>% autres coûts</t>
  </si>
  <si>
    <t>Prix de revient et coûts unitaires</t>
  </si>
  <si>
    <t>Analyse répartitions coûts</t>
  </si>
  <si>
    <t>Productivité</t>
  </si>
  <si>
    <t>Pièces produites par heure travaillée opérationelle</t>
  </si>
  <si>
    <t>Nombre de pièces produites</t>
  </si>
  <si>
    <t>Données compte de résultat</t>
  </si>
  <si>
    <t>Données activité</t>
  </si>
  <si>
    <t>France</t>
  </si>
  <si>
    <t>International</t>
  </si>
  <si>
    <t>Total directs</t>
  </si>
  <si>
    <t>Total indirects</t>
  </si>
  <si>
    <t>Coût matière par pièce produite</t>
  </si>
  <si>
    <t>Coût personnel prod par pièce produite</t>
  </si>
  <si>
    <t>Coût personnel prod</t>
  </si>
  <si>
    <t>Coût matière</t>
  </si>
  <si>
    <t>Coût équipement</t>
  </si>
  <si>
    <t>% coûts opérationnels directs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</si>
</sst>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37">
    <xf numFmtId="0" fontId="0" fillId="0" borderId="0" xfId="0"/>
    <xf numFmtId="0" fontId="0" fillId="0" borderId="1" xfId="0" applyFont="1" applyBorder="1" applyAlignment="1">
      <alignment wrapText="1"/>
    </xf>
    <xf numFmtId="0" fontId="5" fillId="0" borderId="1" xfId="0" applyFont="1" applyBorder="1"/>
    <xf numFmtId="164" fontId="4" fillId="0" borderId="1" xfId="1" applyNumberFormat="1" applyFont="1" applyBorder="1" applyAlignment="1">
      <alignment vertical="center"/>
    </xf>
    <xf numFmtId="0" fontId="5" fillId="0" borderId="0" xfId="0" applyFont="1" applyBorder="1"/>
    <xf numFmtId="164" fontId="4" fillId="0" borderId="0" xfId="1" applyNumberFormat="1" applyFont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5" fillId="0" borderId="1" xfId="0" applyFont="1" applyFill="1" applyBorder="1"/>
    <xf numFmtId="44" fontId="0" fillId="0" borderId="1" xfId="1" applyNumberFormat="1" applyFont="1" applyBorder="1"/>
    <xf numFmtId="0" fontId="4" fillId="0" borderId="1" xfId="0" applyFont="1" applyFill="1" applyBorder="1"/>
    <xf numFmtId="44" fontId="2" fillId="0" borderId="1" xfId="1" applyFont="1" applyBorder="1"/>
    <xf numFmtId="0" fontId="2" fillId="0" borderId="1" xfId="0" applyFont="1" applyBorder="1"/>
    <xf numFmtId="9" fontId="2" fillId="0" borderId="1" xfId="2" applyFont="1" applyBorder="1"/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9" fontId="6" fillId="0" borderId="1" xfId="2" applyFont="1" applyBorder="1"/>
    <xf numFmtId="166" fontId="6" fillId="0" borderId="1" xfId="2" applyNumberFormat="1" applyFont="1" applyBorder="1"/>
    <xf numFmtId="0" fontId="0" fillId="0" borderId="1" xfId="0" applyBorder="1"/>
    <xf numFmtId="2" fontId="0" fillId="0" borderId="1" xfId="2" applyNumberFormat="1" applyFont="1" applyBorder="1"/>
    <xf numFmtId="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/>
    </xf>
    <xf numFmtId="0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165" fontId="2" fillId="0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165" fontId="8" fillId="0" borderId="1" xfId="0" applyNumberFormat="1" applyFont="1" applyBorder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" fillId="4" borderId="2" xfId="3" applyFill="1" applyBorder="1" applyAlignment="1">
      <alignment wrapText="1"/>
    </xf>
    <xf numFmtId="0" fontId="3" fillId="4" borderId="2" xfId="3" applyNumberFormat="1" applyFill="1" applyBorder="1" applyAlignment="1">
      <alignment horizontal="center"/>
    </xf>
    <xf numFmtId="0" fontId="3" fillId="4" borderId="1" xfId="4" applyFill="1" applyBorder="1" applyAlignment="1">
      <alignment wrapText="1"/>
    </xf>
    <xf numFmtId="0" fontId="3" fillId="4" borderId="1" xfId="4" applyNumberFormat="1" applyFill="1" applyBorder="1" applyAlignment="1">
      <alignment horizontal="center"/>
    </xf>
    <xf numFmtId="9" fontId="0" fillId="0" borderId="0" xfId="2" applyFont="1"/>
    <xf numFmtId="164" fontId="0" fillId="0" borderId="0" xfId="0" applyNumberFormat="1"/>
  </cellXfs>
  <cellStyles count="5">
    <cellStyle name="Accent1" xfId="3" builtinId="29"/>
    <cellStyle name="Accent6" xfId="4" builtinId="49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9933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tx1"/>
                </a:solidFill>
              </a:rPr>
              <a:t>Evolution 2014 - 2018 du coût de revient unitaire</a:t>
            </a:r>
          </a:p>
        </c:rich>
      </c:tx>
      <c:layout>
        <c:manualLayout>
          <c:xMode val="edge"/>
          <c:yMode val="edge"/>
          <c:x val="0.32107819428059936"/>
          <c:y val="2.1715526601520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859807329772064"/>
          <c:y val="0.12630975713188689"/>
          <c:w val="0.6205331323498634"/>
          <c:h val="0.68883626173365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Données!$A$26</c:f>
              <c:strCache>
                <c:ptCount val="1"/>
                <c:pt idx="0">
                  <c:v>Coût matière par pièce produite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Données!$B$22:$F$22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Données!$B$26:$F$26</c:f>
              <c:numCache>
                <c:formatCode>_("€"* #,##0.00_);_("€"* \(#,##0.00\);_("€"* "-"??_);_(@_)</c:formatCode>
                <c:ptCount val="5"/>
                <c:pt idx="0">
                  <c:v>8.8800006633030311</c:v>
                </c:pt>
                <c:pt idx="1">
                  <c:v>8.8900012872567817</c:v>
                </c:pt>
                <c:pt idx="2">
                  <c:v>9.0900006177593653</c:v>
                </c:pt>
                <c:pt idx="3">
                  <c:v>8.3400405184791797</c:v>
                </c:pt>
                <c:pt idx="4">
                  <c:v>7.7548365756659665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3-4615-964A-0D5D98E15EA5}"/>
            </c:ext>
          </c:extLst>
        </c:ser>
        <c:ser>
          <c:idx val="1"/>
          <c:order val="1"/>
          <c:tx>
            <c:strRef>
              <c:f>Données!$A$27</c:f>
              <c:strCache>
                <c:ptCount val="1"/>
                <c:pt idx="0">
                  <c:v>Coût personnel prod par pièce produite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Données!$B$22:$F$22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Données!$B$27:$F$27</c:f>
              <c:numCache>
                <c:formatCode>_("€"* #,##0.00_);_("€"* \(#,##0.00\);_("€"* "-"??_);_(@_)</c:formatCode>
                <c:ptCount val="5"/>
                <c:pt idx="0">
                  <c:v>18.831667015648637</c:v>
                </c:pt>
                <c:pt idx="1">
                  <c:v>21.168541243522039</c:v>
                </c:pt>
                <c:pt idx="2">
                  <c:v>19.987283353006752</c:v>
                </c:pt>
                <c:pt idx="3">
                  <c:v>17.069628842863043</c:v>
                </c:pt>
                <c:pt idx="4">
                  <c:v>14.960445849583458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3-4615-964A-0D5D98E15EA5}"/>
            </c:ext>
          </c:extLst>
        </c:ser>
        <c:ser>
          <c:idx val="2"/>
          <c:order val="2"/>
          <c:tx>
            <c:strRef>
              <c:f>Données!$A$28</c:f>
              <c:strCache>
                <c:ptCount val="1"/>
                <c:pt idx="0">
                  <c:v>Coût équipement par pièce produite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Données!$B$22:$F$22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Données!$B$28:$F$28</c:f>
              <c:numCache>
                <c:formatCode>_("€"* #,##0.00_);_("€"* \(#,##0.00\);_("€"* "-"??_);_(@_)</c:formatCode>
                <c:ptCount val="5"/>
                <c:pt idx="0">
                  <c:v>8.1118068780360293</c:v>
                </c:pt>
                <c:pt idx="1">
                  <c:v>9.3000026926622024</c:v>
                </c:pt>
                <c:pt idx="2">
                  <c:v>8.6599994192550582</c:v>
                </c:pt>
                <c:pt idx="3">
                  <c:v>8.2301980684880309</c:v>
                </c:pt>
                <c:pt idx="4">
                  <c:v>7.7671366702820794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3-4615-964A-0D5D98E15EA5}"/>
            </c:ext>
          </c:extLst>
        </c:ser>
        <c:ser>
          <c:idx val="4"/>
          <c:order val="3"/>
          <c:tx>
            <c:strRef>
              <c:f>Données!$A$30</c:f>
              <c:strCache>
                <c:ptCount val="1"/>
                <c:pt idx="0">
                  <c:v>Coût frais généraux - personnel par pièce produite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Données!$B$22:$F$22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Données!$B$30:$F$30</c:f>
              <c:numCache>
                <c:formatCode>_("€"* #,##0.00_);_("€"* \(#,##0.00\);_("€"* "-"??_);_(@_)</c:formatCode>
                <c:ptCount val="5"/>
                <c:pt idx="0">
                  <c:v>9.3959457703172351</c:v>
                </c:pt>
                <c:pt idx="1">
                  <c:v>9.9722554744709626</c:v>
                </c:pt>
                <c:pt idx="2">
                  <c:v>10.379032675019809</c:v>
                </c:pt>
                <c:pt idx="3">
                  <c:v>8.2597512541375373</c:v>
                </c:pt>
                <c:pt idx="4">
                  <c:v>7.5786282231328457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C3-4615-964A-0D5D98E15EA5}"/>
            </c:ext>
          </c:extLst>
        </c:ser>
        <c:ser>
          <c:idx val="3"/>
          <c:order val="4"/>
          <c:tx>
            <c:strRef>
              <c:f>Données!$A$29</c:f>
              <c:strCache>
                <c:ptCount val="1"/>
                <c:pt idx="0">
                  <c:v>Coût consommable par pièce produite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Données!$B$22:$F$22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Données!$B$29:$F$29</c:f>
              <c:numCache>
                <c:formatCode>_("€"* #,##0.00_);_("€"* \(#,##0.00\);_("€"* "-"??_);_(@_)</c:formatCode>
                <c:ptCount val="5"/>
                <c:pt idx="0">
                  <c:v>1.1055083323022024</c:v>
                </c:pt>
                <c:pt idx="1">
                  <c:v>1.1232836337282011</c:v>
                </c:pt>
                <c:pt idx="2">
                  <c:v>0.99823316444909327</c:v>
                </c:pt>
                <c:pt idx="3">
                  <c:v>0.97197144037292738</c:v>
                </c:pt>
                <c:pt idx="4">
                  <c:v>1.2256863514334726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C3-4615-964A-0D5D98E15EA5}"/>
            </c:ext>
          </c:extLst>
        </c:ser>
        <c:ser>
          <c:idx val="5"/>
          <c:order val="5"/>
          <c:tx>
            <c:strRef>
              <c:f>Données!$A$31</c:f>
              <c:strCache>
                <c:ptCount val="1"/>
                <c:pt idx="0">
                  <c:v>Coûts frais généraux - divers par pièce produite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Données!$B$22:$F$22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Données!$B$31:$F$31</c:f>
              <c:numCache>
                <c:formatCode>_("€"* #,##0.00_);_("€"* \(#,##0.00\);_("€"* "-"??_);_(@_)</c:formatCode>
                <c:ptCount val="5"/>
                <c:pt idx="0">
                  <c:v>3.0798943294630896</c:v>
                </c:pt>
                <c:pt idx="1">
                  <c:v>3.2480803318858453</c:v>
                </c:pt>
                <c:pt idx="2">
                  <c:v>2.8919221771564425</c:v>
                </c:pt>
                <c:pt idx="3">
                  <c:v>1.8813745297129769</c:v>
                </c:pt>
                <c:pt idx="4">
                  <c:v>2.0924496680046398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C3-4615-964A-0D5D98E15EA5}"/>
            </c:ext>
          </c:extLst>
        </c:ser>
        <c:ser>
          <c:idx val="6"/>
          <c:order val="6"/>
          <c:tx>
            <c:strRef>
              <c:f>Données!$A$32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Données!$B$22:$F$22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Données!$B$32:$F$32</c:f>
              <c:numCache>
                <c:formatCode>_("€"* #,##0.00_);_("€"* \(#,##0.00\);_("€"* "-"??_);_(@_)</c:formatCode>
                <c:ptCount val="5"/>
                <c:pt idx="0">
                  <c:v>3.1599236714091616</c:v>
                </c:pt>
                <c:pt idx="1">
                  <c:v>3.2755643365461773</c:v>
                </c:pt>
                <c:pt idx="2">
                  <c:v>3.2176555486743155</c:v>
                </c:pt>
                <c:pt idx="3">
                  <c:v>2.8981060004038195</c:v>
                </c:pt>
                <c:pt idx="4">
                  <c:v>2.5191903091179837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C3-4615-964A-0D5D98E15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88527"/>
        <c:axId val="1188706991"/>
      </c:barChart>
      <c:catAx>
        <c:axId val="116885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>
                    <a:solidFill>
                      <a:schemeClr val="tx1"/>
                    </a:solidFill>
                  </a:rPr>
                  <a:t>Année</a:t>
                </a:r>
              </a:p>
            </c:rich>
          </c:tx>
          <c:layout>
            <c:manualLayout>
              <c:xMode val="edge"/>
              <c:yMode val="edge"/>
              <c:x val="0.41787155086677191"/>
              <c:y val="0.91340399428898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8706991"/>
        <c:crosses val="autoZero"/>
        <c:auto val="1"/>
        <c:lblAlgn val="ctr"/>
        <c:lblOffset val="100"/>
        <c:noMultiLvlLbl val="0"/>
      </c:catAx>
      <c:valAx>
        <c:axId val="11887069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400" b="1">
                    <a:solidFill>
                      <a:schemeClr val="tx1"/>
                    </a:solidFill>
                  </a:rPr>
                  <a:t>Coûts par pièce</a:t>
                </a:r>
                <a:r>
                  <a:rPr lang="fr-FR" sz="1400" b="1" baseline="0">
                    <a:solidFill>
                      <a:schemeClr val="tx1"/>
                    </a:solidFill>
                  </a:rPr>
                  <a:t> produite</a:t>
                </a:r>
                <a:endParaRPr lang="fr-FR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9799094461972352E-2"/>
              <c:y val="0.27758855061684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8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605573690265492"/>
          <c:y val="0.18507613258440414"/>
          <c:w val="0.20040333721287151"/>
          <c:h val="0.54594415518907047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207690737096679"/>
          <c:y val="0.17634265133166191"/>
          <c:w val="0.80373844418804608"/>
          <c:h val="0.54937848125112676"/>
        </c:manualLayout>
      </c:layout>
      <c:lineChart>
        <c:grouping val="standard"/>
        <c:varyColors val="0"/>
        <c:ser>
          <c:idx val="1"/>
          <c:order val="0"/>
          <c:tx>
            <c:strRef>
              <c:f>Données!$A$6</c:f>
              <c:strCache>
                <c:ptCount val="1"/>
                <c:pt idx="0">
                  <c:v>Ventes totales (Chiffre d'affaire)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Données!$B$5:$F$5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Données!$B$6:$F$6</c:f>
              <c:numCache>
                <c:formatCode>_-* #\ ##0\ "€"_-;\-* #\ ##0\ "€"_-;_-* "-"??\ "€"_-;_-@_-</c:formatCode>
                <c:ptCount val="5"/>
                <c:pt idx="0">
                  <c:v>5659038.9944062</c:v>
                </c:pt>
                <c:pt idx="1">
                  <c:v>5223809.2293380005</c:v>
                </c:pt>
                <c:pt idx="2">
                  <c:v>5582783.4796798127</c:v>
                </c:pt>
                <c:pt idx="3">
                  <c:v>5975762</c:v>
                </c:pt>
                <c:pt idx="4">
                  <c:v>7499791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C-4316-88D9-2C34B00E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184831"/>
        <c:axId val="1171460991"/>
      </c:lineChart>
      <c:valAx>
        <c:axId val="1171460991"/>
        <c:scaling>
          <c:orientation val="minMax"/>
          <c:min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Ventes annuelles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7184831"/>
        <c:crosses val="autoZero"/>
        <c:crossBetween val="between"/>
      </c:valAx>
      <c:catAx>
        <c:axId val="1767184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14609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Composantes coût unitaire - ANALYSE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450091465839496E-2"/>
          <c:y val="0.250403614562344"/>
          <c:w val="0.97623676820047522"/>
          <c:h val="0.6106922572178477"/>
        </c:manualLayout>
      </c:layout>
      <c:pie3DChart>
        <c:varyColors val="1"/>
        <c:ser>
          <c:idx val="0"/>
          <c:order val="0"/>
          <c:tx>
            <c:v>Composantes coût unitaire</c:v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418-49C6-A917-E95CB1C702D8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418-49C6-A917-E95CB1C702D8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418-49C6-A917-E95CB1C702D8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E418-49C6-A917-E95CB1C702D8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418-49C6-A917-E95CB1C702D8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E418-49C6-A917-E95CB1C702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418-49C6-A917-E95CB1C702D8}"/>
              </c:ext>
            </c:extLst>
          </c:dPt>
          <c:dLbls>
            <c:dLbl>
              <c:idx val="0"/>
              <c:layout>
                <c:manualLayout>
                  <c:x val="1.4303935955901181E-2"/>
                  <c:y val="1.6684139695002712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8-49C6-A917-E95CB1C702D8}"/>
                </c:ext>
              </c:extLst>
            </c:dLbl>
            <c:dLbl>
              <c:idx val="1"/>
              <c:layout>
                <c:manualLayout>
                  <c:x val="1.0838343353373414E-2"/>
                  <c:y val="5.5793733998547632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8-49C6-A917-E95CB1C702D8}"/>
                </c:ext>
              </c:extLst>
            </c:dLbl>
            <c:dLbl>
              <c:idx val="2"/>
              <c:layout>
                <c:manualLayout>
                  <c:x val="-4.7316154618949183E-2"/>
                  <c:y val="-1.0854344340101962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18-49C6-A917-E95CB1C702D8}"/>
                </c:ext>
              </c:extLst>
            </c:dLbl>
            <c:dLbl>
              <c:idx val="3"/>
              <c:layout>
                <c:manualLayout>
                  <c:x val="-7.3263719039128122E-2"/>
                  <c:y val="-3.5573102937203672E-3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18-49C6-A917-E95CB1C702D8}"/>
                </c:ext>
              </c:extLst>
            </c:dLbl>
            <c:dLbl>
              <c:idx val="4"/>
              <c:layout>
                <c:manualLayout>
                  <c:x val="-6.8224112266527803E-2"/>
                  <c:y val="4.3852344236007271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18-49C6-A917-E95CB1C702D8}"/>
                </c:ext>
              </c:extLst>
            </c:dLbl>
            <c:dLbl>
              <c:idx val="5"/>
              <c:layout>
                <c:manualLayout>
                  <c:x val="-9.5108326890000469E-2"/>
                  <c:y val="2.9948274879237829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8-49C6-A917-E95CB1C702D8}"/>
                </c:ext>
              </c:extLst>
            </c:dLbl>
            <c:dLbl>
              <c:idx val="6"/>
              <c:layout>
                <c:manualLayout>
                  <c:x val="-2.0443643191895601E-2"/>
                  <c:y val="-5.098704021770649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8-49C6-A917-E95CB1C702D8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Données!$A$26:$A$32</c:f>
              <c:strCache>
                <c:ptCount val="7"/>
                <c:pt idx="0">
                  <c:v>Coût matière par pièce produite</c:v>
                </c:pt>
                <c:pt idx="1">
                  <c:v>Coût personnel prod par pièce produite</c:v>
                </c:pt>
                <c:pt idx="2">
                  <c:v>Coût équipement par pièce produite</c:v>
                </c:pt>
                <c:pt idx="3">
                  <c:v>Coût consommable par pièce produite</c:v>
                </c:pt>
                <c:pt idx="4">
                  <c:v>Coût frais généraux - personnel par pièce produite</c:v>
                </c:pt>
                <c:pt idx="5">
                  <c:v>Coûts frais généraux - divers par pièce produite</c:v>
                </c:pt>
                <c:pt idx="6">
                  <c:v>Autres</c:v>
                </c:pt>
              </c:strCache>
            </c:strRef>
          </c:cat>
          <c:val>
            <c:numRef>
              <c:f>Données!$F$26:$F$32</c:f>
              <c:numCache>
                <c:formatCode>_("€"* #,##0.00_);_("€"* \(#,##0.00\);_("€"* "-"??_);_(@_)</c:formatCode>
                <c:ptCount val="7"/>
                <c:pt idx="0">
                  <c:v>7.7548365756659665</c:v>
                </c:pt>
                <c:pt idx="1">
                  <c:v>14.960445849583458</c:v>
                </c:pt>
                <c:pt idx="2">
                  <c:v>7.7671366702820794</c:v>
                </c:pt>
                <c:pt idx="3">
                  <c:v>1.2256863514334726</c:v>
                </c:pt>
                <c:pt idx="4">
                  <c:v>7.5786282231328457</c:v>
                </c:pt>
                <c:pt idx="5">
                  <c:v>2.0924496680046398</c:v>
                </c:pt>
                <c:pt idx="6">
                  <c:v>2.5191903091179837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8-49C6-A917-E95CB1C702D8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Corrélation</a:t>
            </a:r>
            <a:r>
              <a:rPr lang="fr-FR" sz="1800" b="1" baseline="0"/>
              <a:t> entre productivité et résultat d'exploitation</a:t>
            </a:r>
            <a:endParaRPr lang="fr-FR" sz="1800" b="1"/>
          </a:p>
        </c:rich>
      </c:tx>
      <c:layout>
        <c:manualLayout>
          <c:xMode val="edge"/>
          <c:yMode val="edge"/>
          <c:x val="0.17669423033152348"/>
          <c:y val="2.380785746779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4024032679673599"/>
          <c:y val="0.17643984602807372"/>
          <c:w val="0.55583952722750718"/>
          <c:h val="0.53450367884342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Données!$A$20</c:f>
              <c:strCache>
                <c:ptCount val="1"/>
                <c:pt idx="0">
                  <c:v>Résultat brut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Données!$B$22:$F$22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Données!$B$20:$F$20</c:f>
              <c:numCache>
                <c:formatCode>_-* #\ ##0\ "€"_-;\-* #\ ##0\ "€"_-;_-* "-"??\ "€"_-;_-@_-</c:formatCode>
                <c:ptCount val="5"/>
                <c:pt idx="0">
                  <c:v>275307.6667776159</c:v>
                </c:pt>
                <c:pt idx="1">
                  <c:v>24365.836762481264</c:v>
                </c:pt>
                <c:pt idx="2">
                  <c:v>194845.00365503324</c:v>
                </c:pt>
                <c:pt idx="3">
                  <c:v>1130505.8337134514</c:v>
                </c:pt>
                <c:pt idx="4">
                  <c:v>1793046.3242349895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561-9E89-DA975CAD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1847039"/>
        <c:axId val="66522943"/>
      </c:barChart>
      <c:lineChart>
        <c:grouping val="standard"/>
        <c:varyColors val="0"/>
        <c:ser>
          <c:idx val="1"/>
          <c:order val="1"/>
          <c:tx>
            <c:strRef>
              <c:f>Données!$A$48</c:f>
              <c:strCache>
                <c:ptCount val="1"/>
                <c:pt idx="0">
                  <c:v>Pièces produites par heure travaillée opérationelle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Données!$B$48:$F$48</c:f>
              <c:numCache>
                <c:formatCode>0.00</c:formatCode>
                <c:ptCount val="5"/>
                <c:pt idx="0">
                  <c:v>1.7530037996782255</c:v>
                </c:pt>
                <c:pt idx="1">
                  <c:v>1.6395486722483741</c:v>
                </c:pt>
                <c:pt idx="2">
                  <c:v>1.7384138410277425</c:v>
                </c:pt>
                <c:pt idx="3">
                  <c:v>1.986092935132918</c:v>
                </c:pt>
                <c:pt idx="4">
                  <c:v>2.2028874993645466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561-9E89-DA975CAD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115327"/>
        <c:axId val="867177631"/>
      </c:lineChart>
      <c:valAx>
        <c:axId val="867177631"/>
        <c:scaling>
          <c:orientation val="minMax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Pièces produites</a:t>
                </a:r>
                <a:r>
                  <a:rPr lang="fr-FR" baseline="0"/>
                  <a:t> par heure travaillée</a:t>
                </a:r>
              </a:p>
            </c:rich>
          </c:tx>
          <c:layout>
            <c:manualLayout>
              <c:xMode val="edge"/>
              <c:yMode val="edge"/>
              <c:x val="0.9610851363494719"/>
              <c:y val="0.11759159045850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7115327"/>
        <c:crosses val="max"/>
        <c:crossBetween val="between"/>
      </c:valAx>
      <c:catAx>
        <c:axId val="797115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7177631"/>
        <c:crosses val="autoZero"/>
        <c:auto val="1"/>
        <c:lblAlgn val="ctr"/>
        <c:lblOffset val="100"/>
        <c:noMultiLvlLbl val="0"/>
      </c:catAx>
      <c:valAx>
        <c:axId val="66522943"/>
        <c:scaling>
          <c:orientation val="minMax"/>
        </c:scaling>
        <c:delete val="0"/>
        <c:axPos val="l"/>
        <c:numFmt formatCode="&quot;€&quot;#,##0_);\(&quot;€&quot;#,##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847039"/>
        <c:crosses val="autoZero"/>
        <c:crossBetween val="between"/>
      </c:valAx>
      <c:catAx>
        <c:axId val="191847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5229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80683</xdr:colOff>
      <xdr:row>17</xdr:row>
      <xdr:rowOff>152396</xdr:rowOff>
    </xdr:from>
    <xdr:to>
      <xdr:col>10</xdr:col>
      <xdr:colOff>658499</xdr:colOff>
      <xdr:row>43</xdr:row>
      <xdr:rowOff>107574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F808388-E445-4238-AD69-FC6969544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49306</xdr:colOff>
      <xdr:row>1</xdr:row>
      <xdr:rowOff>71716</xdr:rowOff>
    </xdr:from>
    <xdr:to>
      <xdr:col>10</xdr:col>
      <xdr:colOff>653609</xdr:colOff>
      <xdr:row>17</xdr:row>
      <xdr:rowOff>107574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45E8F196-A0AE-4304-AA2D-C811519F5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80683</xdr:colOff>
      <xdr:row>43</xdr:row>
      <xdr:rowOff>157105</xdr:rowOff>
    </xdr:from>
    <xdr:to>
      <xdr:col>10</xdr:col>
      <xdr:colOff>645459</xdr:colOff>
      <xdr:row>65</xdr:row>
      <xdr:rowOff>168535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DC6F531-F520-46CA-B72A-28BBB9D18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71718</xdr:colOff>
      <xdr:row>66</xdr:row>
      <xdr:rowOff>7842</xdr:rowOff>
    </xdr:from>
    <xdr:to>
      <xdr:col>10</xdr:col>
      <xdr:colOff>654425</xdr:colOff>
      <xdr:row>82</xdr:row>
      <xdr:rowOff>160466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093E48A-1D05-4C9C-83EB-B5F277E93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430305</xdr:colOff>
      <xdr:row>1</xdr:row>
      <xdr:rowOff>31377</xdr:rowOff>
    </xdr:from>
    <xdr:to>
      <xdr:col>18</xdr:col>
      <xdr:colOff>0</xdr:colOff>
      <xdr:row>7</xdr:row>
      <xdr:rowOff>0</xdr:rowOff>
    </xdr:to>
    <xdr:sp macro="" textlink="">
      <xdr:nvSpPr>
        <xdr:cNvPr id="8" name="Bulle narrative : rectangle à coins arrondis 7">
          <a:extLst>
            <a:ext uri="{FF2B5EF4-FFF2-40B4-BE49-F238E27FC236}">
              <a16:creationId xmlns:a16="http://schemas.microsoft.com/office/drawing/2014/main" id="{1B9859B5-B364-4C37-AABD-C23F78532CB8}"/>
            </a:ext>
          </a:extLst>
        </xdr:cNvPr>
        <xdr:cNvSpPr/>
      </xdr:nvSpPr>
      <xdr:spPr>
        <a:xfrm>
          <a:off x="8812305" y="1307727"/>
          <a:ext cx="4903695" cy="1111623"/>
        </a:xfrm>
        <a:prstGeom prst="wedgeRoundRectCallout">
          <a:avLst>
            <a:gd name="adj1" fmla="val -47372"/>
            <a:gd name="adj2" fmla="val 96535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/>
            <a:t>Exercice</a:t>
          </a:r>
          <a:r>
            <a:rPr lang="fr-FR" sz="1600" baseline="0"/>
            <a:t> : Rendons notre analyse un peu plus visuelle ! Essayez de reproduire les graphes proposés ci-contre à partir des données du premier onglet.</a:t>
          </a:r>
        </a:p>
        <a:p>
          <a:pPr algn="l"/>
          <a:endParaRPr lang="fr-FR" sz="16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92F9-DE92-46F4-8972-908DA832850C}">
  <dimension ref="A1:H51"/>
  <sheetViews>
    <sheetView zoomScale="115" zoomScaleNormal="115" workbookViewId="0"/>
  </sheetViews>
  <sheetFormatPr baseColWidth="10" defaultRowHeight="15" x14ac:dyDescent="0.25"/>
  <cols>
    <col min="1" max="1" width="47.85546875" style="30" customWidth="1"/>
    <col min="2" max="6" width="15.7109375" customWidth="1"/>
  </cols>
  <sheetData>
    <row r="1" spans="1:6" ht="39.6" customHeight="1" x14ac:dyDescent="0.25">
      <c r="A1" s="33" t="s">
        <v>30</v>
      </c>
      <c r="B1" s="34">
        <v>2014</v>
      </c>
      <c r="C1" s="34">
        <v>2015</v>
      </c>
      <c r="D1" s="34">
        <v>2016</v>
      </c>
      <c r="E1" s="34">
        <v>2017</v>
      </c>
      <c r="F1" s="34">
        <v>2018</v>
      </c>
    </row>
    <row r="2" spans="1:6" x14ac:dyDescent="0.25">
      <c r="A2" s="1" t="s">
        <v>28</v>
      </c>
      <c r="B2" s="19">
        <v>102421</v>
      </c>
      <c r="C2" s="19">
        <v>91254</v>
      </c>
      <c r="D2" s="19">
        <v>97565</v>
      </c>
      <c r="E2" s="19">
        <v>101682</v>
      </c>
      <c r="F2" s="20">
        <v>129999</v>
      </c>
    </row>
    <row r="3" spans="1:6" x14ac:dyDescent="0.25">
      <c r="A3" s="1" t="s">
        <v>0</v>
      </c>
      <c r="B3" s="19">
        <v>58426</v>
      </c>
      <c r="C3" s="19">
        <v>55658</v>
      </c>
      <c r="D3" s="19">
        <v>56123</v>
      </c>
      <c r="E3" s="19">
        <v>51197</v>
      </c>
      <c r="F3" s="21">
        <v>59013</v>
      </c>
    </row>
    <row r="4" spans="1:6" ht="7.15" customHeight="1" x14ac:dyDescent="0.25">
      <c r="A4" s="29"/>
      <c r="B4" s="22"/>
      <c r="C4" s="22"/>
      <c r="D4" s="22"/>
      <c r="E4" s="22"/>
      <c r="F4" s="22"/>
    </row>
    <row r="5" spans="1:6" x14ac:dyDescent="0.25">
      <c r="A5" s="31" t="s">
        <v>29</v>
      </c>
      <c r="B5" s="32">
        <v>2014</v>
      </c>
      <c r="C5" s="32">
        <v>2015</v>
      </c>
      <c r="D5" s="32">
        <v>2016</v>
      </c>
      <c r="E5" s="32">
        <v>2017</v>
      </c>
      <c r="F5" s="32">
        <v>2018</v>
      </c>
    </row>
    <row r="6" spans="1:6" x14ac:dyDescent="0.25">
      <c r="A6" s="23" t="s">
        <v>3</v>
      </c>
      <c r="B6" s="24">
        <v>5659038.9944062</v>
      </c>
      <c r="C6" s="24">
        <v>5223809.2293380005</v>
      </c>
      <c r="D6" s="24">
        <v>5582783.4796798127</v>
      </c>
      <c r="E6" s="24">
        <v>5975762</v>
      </c>
      <c r="F6" s="24">
        <v>7499791</v>
      </c>
    </row>
    <row r="7" spans="1:6" x14ac:dyDescent="0.25">
      <c r="A7" s="25" t="s">
        <v>31</v>
      </c>
      <c r="B7" s="26">
        <v>3848146.4521642001</v>
      </c>
      <c r="C7" s="26">
        <v>3604428.3157854723</v>
      </c>
      <c r="D7" s="26">
        <v>3907948.8146756031</v>
      </c>
      <c r="E7" s="26">
        <v>4319669</v>
      </c>
      <c r="F7" s="26">
        <v>5076263</v>
      </c>
    </row>
    <row r="8" spans="1:6" x14ac:dyDescent="0.25">
      <c r="A8" s="25" t="s">
        <v>32</v>
      </c>
      <c r="B8" s="26">
        <v>1810892.7517021373</v>
      </c>
      <c r="C8" s="26">
        <v>1619381.3136924719</v>
      </c>
      <c r="D8" s="26">
        <v>1674835.2494764586</v>
      </c>
      <c r="E8" s="26">
        <v>1656093</v>
      </c>
      <c r="F8" s="26">
        <v>2423528</v>
      </c>
    </row>
    <row r="9" spans="1:6" x14ac:dyDescent="0.25">
      <c r="A9" s="23" t="s">
        <v>33</v>
      </c>
      <c r="B9" s="24">
        <v>3782302.7744424823</v>
      </c>
      <c r="C9" s="24">
        <v>3694128.2557775057</v>
      </c>
      <c r="D9" s="24">
        <v>3779228.0681023295</v>
      </c>
      <c r="E9" s="24">
        <v>3519401</v>
      </c>
      <c r="F9" s="24">
        <v>4122022</v>
      </c>
    </row>
    <row r="10" spans="1:6" x14ac:dyDescent="0.25">
      <c r="A10" s="25" t="s">
        <v>38</v>
      </c>
      <c r="B10" s="26">
        <v>909498.54793615977</v>
      </c>
      <c r="C10" s="26">
        <v>811248.17746733036</v>
      </c>
      <c r="D10" s="26">
        <v>886865.91027169256</v>
      </c>
      <c r="E10" s="26">
        <v>848032</v>
      </c>
      <c r="F10" s="26">
        <v>1008121</v>
      </c>
    </row>
    <row r="11" spans="1:6" x14ac:dyDescent="0.25">
      <c r="A11" s="25" t="s">
        <v>37</v>
      </c>
      <c r="B11" s="26">
        <v>1928758.1674097492</v>
      </c>
      <c r="C11" s="26">
        <v>1931714.0626363601</v>
      </c>
      <c r="D11" s="26">
        <v>1950059.3003361039</v>
      </c>
      <c r="E11" s="26">
        <v>1735674</v>
      </c>
      <c r="F11" s="26">
        <v>1944843</v>
      </c>
    </row>
    <row r="12" spans="1:6" x14ac:dyDescent="0.25">
      <c r="A12" s="25" t="s">
        <v>39</v>
      </c>
      <c r="B12" s="26">
        <v>830819.37225532811</v>
      </c>
      <c r="C12" s="26">
        <v>848662.44571619667</v>
      </c>
      <c r="D12" s="26">
        <v>844912.84333961969</v>
      </c>
      <c r="E12" s="26">
        <v>836863</v>
      </c>
      <c r="F12" s="26">
        <v>1009720</v>
      </c>
    </row>
    <row r="13" spans="1:6" x14ac:dyDescent="0.25">
      <c r="A13" s="25" t="s">
        <v>4</v>
      </c>
      <c r="B13" s="26">
        <v>113227.26890272387</v>
      </c>
      <c r="C13" s="26">
        <v>102504.12471223326</v>
      </c>
      <c r="D13" s="26">
        <v>97392.618689475785</v>
      </c>
      <c r="E13" s="26">
        <v>98832</v>
      </c>
      <c r="F13" s="26">
        <v>159338</v>
      </c>
    </row>
    <row r="14" spans="1:6" x14ac:dyDescent="0.25">
      <c r="A14" s="23" t="s">
        <v>34</v>
      </c>
      <c r="B14" s="24">
        <v>1601429.8910792491</v>
      </c>
      <c r="C14" s="24">
        <v>1505316.6285915005</v>
      </c>
      <c r="D14" s="24">
        <v>1608710.688889218</v>
      </c>
      <c r="E14" s="24">
        <v>1325855.1662865491</v>
      </c>
      <c r="F14" s="24">
        <v>1584722.6757650108</v>
      </c>
    </row>
    <row r="15" spans="1:6" x14ac:dyDescent="0.25">
      <c r="A15" s="25" t="s">
        <v>5</v>
      </c>
      <c r="B15" s="26">
        <v>962342.16174166161</v>
      </c>
      <c r="C15" s="26">
        <v>910008.20106737327</v>
      </c>
      <c r="D15" s="26">
        <v>1012630.3229383077</v>
      </c>
      <c r="E15" s="26">
        <v>839868.02702321298</v>
      </c>
      <c r="F15" s="26">
        <v>985214.09037904686</v>
      </c>
    </row>
    <row r="16" spans="1:6" x14ac:dyDescent="0.25">
      <c r="A16" s="25" t="s">
        <v>20</v>
      </c>
      <c r="B16" s="26">
        <v>315445.8571179391</v>
      </c>
      <c r="C16" s="26">
        <v>296400.32260591094</v>
      </c>
      <c r="D16" s="26">
        <v>282150.38721426832</v>
      </c>
      <c r="E16" s="26">
        <v>191301.92493027492</v>
      </c>
      <c r="F16" s="26">
        <v>272016.36439093517</v>
      </c>
    </row>
    <row r="17" spans="1:8" x14ac:dyDescent="0.25">
      <c r="A17" s="25" t="s">
        <v>11</v>
      </c>
      <c r="B17" s="26">
        <v>323642.54234939773</v>
      </c>
      <c r="C17" s="26">
        <v>298908.34796718485</v>
      </c>
      <c r="D17" s="26">
        <v>313930.56360640959</v>
      </c>
      <c r="E17" s="26">
        <v>294685.21433306119</v>
      </c>
      <c r="F17" s="26">
        <v>327492.22099502874</v>
      </c>
    </row>
    <row r="18" spans="1:8" ht="6.6" customHeight="1" x14ac:dyDescent="0.25">
      <c r="A18" s="27"/>
      <c r="B18" s="28"/>
      <c r="C18" s="28"/>
      <c r="D18" s="28"/>
      <c r="E18" s="28"/>
      <c r="F18" s="28"/>
    </row>
    <row r="19" spans="1:8" x14ac:dyDescent="0.25">
      <c r="A19" s="23" t="s">
        <v>2</v>
      </c>
      <c r="B19" s="24">
        <v>5383731.5841971301</v>
      </c>
      <c r="C19" s="24">
        <v>5199444.1778342156</v>
      </c>
      <c r="D19" s="24">
        <v>5387938.6914479323</v>
      </c>
      <c r="E19" s="24">
        <v>4845256.1662865486</v>
      </c>
      <c r="F19" s="24">
        <v>5706744.6757650105</v>
      </c>
    </row>
    <row r="20" spans="1:8" x14ac:dyDescent="0.25">
      <c r="A20" s="23" t="s">
        <v>1</v>
      </c>
      <c r="B20" s="24">
        <v>275307.6667776159</v>
      </c>
      <c r="C20" s="24">
        <v>24365.836762481264</v>
      </c>
      <c r="D20" s="24">
        <v>194845.00365503324</v>
      </c>
      <c r="E20" s="24">
        <v>1130505.8337134514</v>
      </c>
      <c r="F20" s="24">
        <v>1793046.3242349895</v>
      </c>
    </row>
    <row r="21" spans="1:8" ht="13.9" customHeight="1" x14ac:dyDescent="0.25"/>
    <row r="22" spans="1:8" x14ac:dyDescent="0.25">
      <c r="A22" s="31" t="s">
        <v>24</v>
      </c>
      <c r="B22" s="32">
        <v>2014</v>
      </c>
      <c r="C22" s="32">
        <v>2015</v>
      </c>
      <c r="D22" s="32">
        <v>2016</v>
      </c>
      <c r="E22" s="32">
        <v>2017</v>
      </c>
      <c r="F22" s="32">
        <v>2018</v>
      </c>
    </row>
    <row r="23" spans="1:8" ht="15.75" x14ac:dyDescent="0.25">
      <c r="A23" s="2" t="s">
        <v>6</v>
      </c>
      <c r="B23" s="3">
        <f>B6/B2</f>
        <v>55.252721555210357</v>
      </c>
      <c r="C23" s="3">
        <f>Données!C6/Données!C2</f>
        <v>57.24471507372828</v>
      </c>
      <c r="D23" s="3">
        <f>Données!D6/Données!D2</f>
        <v>57.221170293443478</v>
      </c>
      <c r="E23" s="3">
        <f>Données!E6/Données!E2</f>
        <v>58.769123345331522</v>
      </c>
      <c r="F23" s="3">
        <f>Données!F6/Données!F2</f>
        <v>57.691143778029058</v>
      </c>
      <c r="H23" s="36"/>
    </row>
    <row r="24" spans="1:8" ht="15.75" x14ac:dyDescent="0.25">
      <c r="A24" s="2" t="s">
        <v>7</v>
      </c>
      <c r="B24" s="6">
        <f>B19/B2</f>
        <v>52.56472387691128</v>
      </c>
      <c r="C24" s="6">
        <f>C19/C2</f>
        <v>56.977712514894861</v>
      </c>
      <c r="D24" s="6">
        <f>D19/D2</f>
        <v>55.224093593480575</v>
      </c>
      <c r="E24" s="6">
        <f>E19/E2</f>
        <v>47.651070654457513</v>
      </c>
      <c r="F24" s="6">
        <f>F19/F2</f>
        <v>43.898373647220446</v>
      </c>
    </row>
    <row r="25" spans="1:8" ht="15.75" x14ac:dyDescent="0.25">
      <c r="A25" s="4"/>
      <c r="B25" s="5"/>
      <c r="C25" s="5"/>
      <c r="D25" s="5"/>
      <c r="E25" s="5"/>
      <c r="F25" s="5"/>
    </row>
    <row r="26" spans="1:8" ht="15.75" x14ac:dyDescent="0.25">
      <c r="A26" s="7" t="s">
        <v>35</v>
      </c>
      <c r="B26" s="8">
        <f t="shared" ref="B26:F29" si="0">B10/B$2</f>
        <v>8.8800006633030311</v>
      </c>
      <c r="C26" s="8">
        <f t="shared" si="0"/>
        <v>8.8900012872567817</v>
      </c>
      <c r="D26" s="8">
        <f t="shared" si="0"/>
        <v>9.0900006177593653</v>
      </c>
      <c r="E26" s="8">
        <f t="shared" si="0"/>
        <v>8.3400405184791797</v>
      </c>
      <c r="F26" s="8">
        <f t="shared" si="0"/>
        <v>7.7548365756659665</v>
      </c>
    </row>
    <row r="27" spans="1:8" ht="15.75" x14ac:dyDescent="0.25">
      <c r="A27" s="7" t="s">
        <v>36</v>
      </c>
      <c r="B27" s="8">
        <f t="shared" si="0"/>
        <v>18.831667015648637</v>
      </c>
      <c r="C27" s="8">
        <f t="shared" si="0"/>
        <v>21.168541243522039</v>
      </c>
      <c r="D27" s="8">
        <f t="shared" si="0"/>
        <v>19.987283353006752</v>
      </c>
      <c r="E27" s="8">
        <f t="shared" si="0"/>
        <v>17.069628842863043</v>
      </c>
      <c r="F27" s="8">
        <f t="shared" si="0"/>
        <v>14.960445849583458</v>
      </c>
    </row>
    <row r="28" spans="1:8" ht="15.75" x14ac:dyDescent="0.25">
      <c r="A28" s="7" t="s">
        <v>8</v>
      </c>
      <c r="B28" s="8">
        <f t="shared" si="0"/>
        <v>8.1118068780360293</v>
      </c>
      <c r="C28" s="8">
        <f t="shared" si="0"/>
        <v>9.3000026926622024</v>
      </c>
      <c r="D28" s="8">
        <f t="shared" si="0"/>
        <v>8.6599994192550582</v>
      </c>
      <c r="E28" s="8">
        <f t="shared" si="0"/>
        <v>8.2301980684880309</v>
      </c>
      <c r="F28" s="8">
        <f t="shared" si="0"/>
        <v>7.7671366702820794</v>
      </c>
    </row>
    <row r="29" spans="1:8" ht="15.75" x14ac:dyDescent="0.25">
      <c r="A29" s="7" t="s">
        <v>9</v>
      </c>
      <c r="B29" s="8">
        <f t="shared" si="0"/>
        <v>1.1055083323022024</v>
      </c>
      <c r="C29" s="8">
        <f t="shared" si="0"/>
        <v>1.1232836337282011</v>
      </c>
      <c r="D29" s="8">
        <f t="shared" si="0"/>
        <v>0.99823316444909327</v>
      </c>
      <c r="E29" s="8">
        <f t="shared" si="0"/>
        <v>0.97197144037292738</v>
      </c>
      <c r="F29" s="8">
        <f t="shared" si="0"/>
        <v>1.2256863514334726</v>
      </c>
    </row>
    <row r="30" spans="1:8" ht="15.75" x14ac:dyDescent="0.25">
      <c r="A30" s="7" t="s">
        <v>10</v>
      </c>
      <c r="B30" s="8">
        <f>B15/B$2</f>
        <v>9.3959457703172351</v>
      </c>
      <c r="C30" s="8">
        <f t="shared" ref="B30:F32" si="1">C15/C$2</f>
        <v>9.9722554744709626</v>
      </c>
      <c r="D30" s="8">
        <f t="shared" si="1"/>
        <v>10.379032675019809</v>
      </c>
      <c r="E30" s="8">
        <f t="shared" si="1"/>
        <v>8.2597512541375373</v>
      </c>
      <c r="F30" s="8">
        <f t="shared" si="1"/>
        <v>7.5786282231328457</v>
      </c>
    </row>
    <row r="31" spans="1:8" ht="15.75" x14ac:dyDescent="0.25">
      <c r="A31" s="7" t="s">
        <v>21</v>
      </c>
      <c r="B31" s="8">
        <f>B16/B$2</f>
        <v>3.0798943294630896</v>
      </c>
      <c r="C31" s="8">
        <f t="shared" si="1"/>
        <v>3.2480803318858453</v>
      </c>
      <c r="D31" s="8">
        <f t="shared" si="1"/>
        <v>2.8919221771564425</v>
      </c>
      <c r="E31" s="8">
        <f t="shared" si="1"/>
        <v>1.8813745297129769</v>
      </c>
      <c r="F31" s="8">
        <f t="shared" si="1"/>
        <v>2.0924496680046398</v>
      </c>
    </row>
    <row r="32" spans="1:8" ht="15.75" x14ac:dyDescent="0.25">
      <c r="A32" s="7" t="s">
        <v>19</v>
      </c>
      <c r="B32" s="8">
        <f t="shared" si="1"/>
        <v>3.1599236714091616</v>
      </c>
      <c r="C32" s="8">
        <f>C17/C$2</f>
        <v>3.2755643365461773</v>
      </c>
      <c r="D32" s="8">
        <f t="shared" si="1"/>
        <v>3.2176555486743155</v>
      </c>
      <c r="E32" s="8">
        <f t="shared" si="1"/>
        <v>2.8981060004038195</v>
      </c>
      <c r="F32" s="8">
        <f t="shared" si="1"/>
        <v>2.5191903091179837</v>
      </c>
    </row>
    <row r="33" spans="1:6" x14ac:dyDescent="0.25">
      <c r="A33"/>
    </row>
    <row r="34" spans="1:6" ht="15.75" x14ac:dyDescent="0.25">
      <c r="A34" s="9" t="s">
        <v>12</v>
      </c>
      <c r="B34" s="10">
        <f>B20/B2</f>
        <v>2.6880001833375569</v>
      </c>
      <c r="C34" s="10">
        <f>C20/C2</f>
        <v>0.26701116403096042</v>
      </c>
      <c r="D34" s="10">
        <f>D20/D2</f>
        <v>1.9970789079591373</v>
      </c>
      <c r="E34" s="10">
        <f>E20/E2</f>
        <v>11.118052690874013</v>
      </c>
      <c r="F34" s="10">
        <f>F20/F2</f>
        <v>13.792770130808618</v>
      </c>
    </row>
    <row r="35" spans="1:6" x14ac:dyDescent="0.25">
      <c r="A35"/>
    </row>
    <row r="36" spans="1:6" x14ac:dyDescent="0.25">
      <c r="A36" s="31" t="s">
        <v>25</v>
      </c>
      <c r="B36" s="32">
        <v>2014</v>
      </c>
      <c r="C36" s="32">
        <v>2015</v>
      </c>
      <c r="D36" s="32">
        <v>2016</v>
      </c>
      <c r="E36" s="32">
        <v>2017</v>
      </c>
      <c r="F36" s="32">
        <v>2018</v>
      </c>
    </row>
    <row r="37" spans="1:6" x14ac:dyDescent="0.25">
      <c r="A37" s="11" t="s">
        <v>13</v>
      </c>
      <c r="B37" s="12">
        <f>B26/B24</f>
        <v>0.16893460116136014</v>
      </c>
      <c r="C37" s="12">
        <f>C26/C24</f>
        <v>0.1560259423354842</v>
      </c>
      <c r="D37" s="12">
        <f>D26/D24</f>
        <v>0.16460207902502316</v>
      </c>
      <c r="E37" s="12">
        <f>E26/E24</f>
        <v>0.1750231506644859</v>
      </c>
      <c r="F37" s="12">
        <f>F26/F24</f>
        <v>0.17665430245744393</v>
      </c>
    </row>
    <row r="38" spans="1:6" x14ac:dyDescent="0.25">
      <c r="A38" s="11" t="s">
        <v>40</v>
      </c>
      <c r="B38" s="12">
        <f>(B27+B28+B29)/B24</f>
        <v>0.53360847650732568</v>
      </c>
      <c r="C38" s="12">
        <f t="shared" ref="C38:F38" si="2">(C27+C28+C29)/C24</f>
        <v>0.55445938728505195</v>
      </c>
      <c r="D38" s="12">
        <f t="shared" si="2"/>
        <v>0.53682213699946857</v>
      </c>
      <c r="E38" s="12">
        <f t="shared" si="2"/>
        <v>0.55133700021630905</v>
      </c>
      <c r="F38" s="12">
        <f t="shared" si="2"/>
        <v>0.545652762988309</v>
      </c>
    </row>
    <row r="39" spans="1:6" x14ac:dyDescent="0.25">
      <c r="A39" s="14" t="s">
        <v>14</v>
      </c>
      <c r="B39" s="15">
        <f>B27/B$24</f>
        <v>0.35825674761929693</v>
      </c>
      <c r="C39" s="15">
        <f t="shared" ref="B39:F41" si="3">C27/C$24</f>
        <v>0.37152318528035416</v>
      </c>
      <c r="D39" s="15">
        <f t="shared" si="3"/>
        <v>0.36193049179111075</v>
      </c>
      <c r="E39" s="15">
        <f t="shared" si="3"/>
        <v>0.35822130769408572</v>
      </c>
      <c r="F39" s="15">
        <f t="shared" si="3"/>
        <v>0.34079726893323581</v>
      </c>
    </row>
    <row r="40" spans="1:6" x14ac:dyDescent="0.25">
      <c r="A40" s="14" t="s">
        <v>16</v>
      </c>
      <c r="B40" s="15">
        <f t="shared" si="3"/>
        <v>0.15432035554930573</v>
      </c>
      <c r="C40" s="15">
        <f t="shared" si="3"/>
        <v>0.16322176307501002</v>
      </c>
      <c r="D40" s="15">
        <f t="shared" si="3"/>
        <v>0.15681560086804949</v>
      </c>
      <c r="E40" s="15">
        <f t="shared" si="3"/>
        <v>0.17271800938470913</v>
      </c>
      <c r="F40" s="15">
        <f t="shared" si="3"/>
        <v>0.17693449722536311</v>
      </c>
    </row>
    <row r="41" spans="1:6" x14ac:dyDescent="0.25">
      <c r="A41" s="14" t="s">
        <v>15</v>
      </c>
      <c r="B41" s="16">
        <f t="shared" si="3"/>
        <v>2.1031373338722889E-2</v>
      </c>
      <c r="C41" s="16">
        <f t="shared" si="3"/>
        <v>1.9714438929687765E-2</v>
      </c>
      <c r="D41" s="16">
        <f t="shared" si="3"/>
        <v>1.807604434030835E-2</v>
      </c>
      <c r="E41" s="16">
        <f t="shared" si="3"/>
        <v>2.0397683137514236E-2</v>
      </c>
      <c r="F41" s="16">
        <f t="shared" si="3"/>
        <v>2.7920996829710127E-2</v>
      </c>
    </row>
    <row r="42" spans="1:6" x14ac:dyDescent="0.25">
      <c r="A42" s="13" t="s">
        <v>17</v>
      </c>
      <c r="B42" s="12">
        <f>SUM(B30+B31)/B24</f>
        <v>0.23734244526794246</v>
      </c>
      <c r="C42" s="12">
        <f t="shared" ref="C42:F42" si="4">SUM(C30+C31)/C24</f>
        <v>0.23202644021380828</v>
      </c>
      <c r="D42" s="12">
        <f t="shared" si="4"/>
        <v>0.24031095829054841</v>
      </c>
      <c r="E42" s="12">
        <f t="shared" si="4"/>
        <v>0.21282052311875732</v>
      </c>
      <c r="F42" s="12">
        <f t="shared" si="4"/>
        <v>0.22030606347417245</v>
      </c>
    </row>
    <row r="43" spans="1:6" x14ac:dyDescent="0.25">
      <c r="A43" s="14" t="s">
        <v>18</v>
      </c>
      <c r="B43" s="15">
        <f t="shared" ref="B43:F45" si="5">B30/B$24</f>
        <v>0.17875002620235098</v>
      </c>
      <c r="C43" s="15">
        <f t="shared" si="5"/>
        <v>0.17502028485022209</v>
      </c>
      <c r="D43" s="15">
        <f t="shared" si="5"/>
        <v>0.18794392084409142</v>
      </c>
      <c r="E43" s="15">
        <f t="shared" si="5"/>
        <v>0.1733382092090491</v>
      </c>
      <c r="F43" s="15">
        <f t="shared" si="5"/>
        <v>0.17264029606282941</v>
      </c>
    </row>
    <row r="44" spans="1:6" x14ac:dyDescent="0.25">
      <c r="A44" s="14" t="s">
        <v>22</v>
      </c>
      <c r="B44" s="15">
        <f t="shared" si="5"/>
        <v>5.8592419065591504E-2</v>
      </c>
      <c r="C44" s="15">
        <f t="shared" si="5"/>
        <v>5.7006155363586185E-2</v>
      </c>
      <c r="D44" s="15">
        <f t="shared" si="5"/>
        <v>5.2367037446456988E-2</v>
      </c>
      <c r="E44" s="15">
        <f t="shared" si="5"/>
        <v>3.9482313909708217E-2</v>
      </c>
      <c r="F44" s="15">
        <f t="shared" si="5"/>
        <v>4.7665767411343027E-2</v>
      </c>
    </row>
    <row r="45" spans="1:6" x14ac:dyDescent="0.25">
      <c r="A45" s="11" t="s">
        <v>23</v>
      </c>
      <c r="B45" s="12">
        <f t="shared" si="5"/>
        <v>6.0114910501739324E-2</v>
      </c>
      <c r="C45" s="12">
        <f t="shared" si="5"/>
        <v>5.7488519492422473E-2</v>
      </c>
      <c r="D45" s="12">
        <f t="shared" si="5"/>
        <v>5.8265429802439934E-2</v>
      </c>
      <c r="E45" s="12">
        <f t="shared" si="5"/>
        <v>6.0819326000447725E-2</v>
      </c>
      <c r="F45" s="12">
        <f t="shared" si="5"/>
        <v>5.7386871080074592E-2</v>
      </c>
    </row>
    <row r="46" spans="1:6" x14ac:dyDescent="0.25">
      <c r="A46"/>
    </row>
    <row r="47" spans="1:6" x14ac:dyDescent="0.25">
      <c r="A47" s="31" t="s">
        <v>26</v>
      </c>
      <c r="B47" s="32">
        <v>2014</v>
      </c>
      <c r="C47" s="32">
        <v>2015</v>
      </c>
      <c r="D47" s="32">
        <v>2016</v>
      </c>
      <c r="E47" s="32">
        <v>2017</v>
      </c>
      <c r="F47" s="32">
        <v>2018</v>
      </c>
    </row>
    <row r="48" spans="1:6" x14ac:dyDescent="0.25">
      <c r="A48" s="17" t="s">
        <v>27</v>
      </c>
      <c r="B48" s="18">
        <f>B2/B3</f>
        <v>1.7530037996782255</v>
      </c>
      <c r="C48" s="18">
        <f>C2/C3</f>
        <v>1.6395486722483741</v>
      </c>
      <c r="D48" s="18">
        <f>D2/D3</f>
        <v>1.7384138410277425</v>
      </c>
      <c r="E48" s="18">
        <f>E2/E3</f>
        <v>1.986092935132918</v>
      </c>
      <c r="F48" s="18">
        <f>F2/F3</f>
        <v>2.2028874993645466</v>
      </c>
    </row>
    <row r="51" spans="2:6" x14ac:dyDescent="0.25">
      <c r="B51" s="35"/>
      <c r="C51" s="35"/>
      <c r="D51" s="35"/>
      <c r="E51" s="35"/>
      <c r="F51" s="3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AF1A-2A52-4CBB-AFE9-DF7C25EA2447}">
  <sheetPr>
    <tabColor rgb="FF92D050"/>
  </sheetPr>
  <dimension ref="A1"/>
  <sheetViews>
    <sheetView tabSelected="1" zoomScaleNormal="100" workbookViewId="0">
      <selection activeCell="M15" sqref="M15"/>
    </sheetView>
  </sheetViews>
  <sheetFormatPr baseColWidth="10" defaultRowHeight="15" x14ac:dyDescent="0.25"/>
  <sheetData>
    <row r="1" ht="16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Exercice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2019-04-24T09:45:58Z</dcterms:created>
  <dcterms:modified xsi:type="dcterms:W3CDTF">2019-06-30T17:43:32Z</dcterms:modified>
</cp:coreProperties>
</file>